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ff2010\Desktop\"/>
    </mc:Choice>
  </mc:AlternateContent>
  <bookViews>
    <workbookView xWindow="0" yWindow="0" windowWidth="28800" windowHeight="11880"/>
  </bookViews>
  <sheets>
    <sheet name="Samlet stilling 2015" sheetId="1" r:id="rId1"/>
    <sheet name="Sejladsresultater 2015" sheetId="2" r:id="rId2"/>
    <sheet name="Respit tabel" sheetId="8" r:id="rId3"/>
  </sheets>
  <definedNames>
    <definedName name="_xlnm._FilterDatabase" localSheetId="0" hidden="1">'Respit tabel'!$A$3:$B$56</definedName>
  </definedNames>
  <calcPr calcId="152511"/>
</workbook>
</file>

<file path=xl/calcChain.xml><?xml version="1.0" encoding="utf-8"?>
<calcChain xmlns="http://schemas.openxmlformats.org/spreadsheetml/2006/main">
  <c r="T48" i="1" l="1"/>
  <c r="T34" i="1"/>
  <c r="T35" i="1"/>
  <c r="T36" i="1"/>
  <c r="T43" i="1"/>
  <c r="T37" i="1"/>
  <c r="T42" i="1"/>
  <c r="T39" i="1"/>
  <c r="T38" i="1"/>
  <c r="T41" i="1"/>
  <c r="T40" i="1"/>
  <c r="T33" i="1"/>
  <c r="BJ198" i="2"/>
  <c r="BJ196" i="2"/>
  <c r="S197" i="2"/>
  <c r="Q197" i="2"/>
  <c r="AT199" i="2"/>
  <c r="AT197" i="2"/>
  <c r="AT196" i="2"/>
  <c r="AR199" i="2"/>
  <c r="AR197" i="2"/>
  <c r="AR196" i="2"/>
  <c r="AK196" i="2"/>
  <c r="AI196" i="2"/>
  <c r="AB199" i="2"/>
  <c r="AB197" i="2"/>
  <c r="AB196" i="2"/>
  <c r="Z199" i="2"/>
  <c r="Z197" i="2"/>
  <c r="Z196" i="2"/>
  <c r="S196" i="2"/>
  <c r="Q204" i="2"/>
  <c r="Q196" i="2"/>
  <c r="J199" i="2"/>
  <c r="J197" i="2"/>
  <c r="H199" i="2"/>
  <c r="H197" i="2"/>
  <c r="T49" i="1" l="1"/>
  <c r="T50" i="1"/>
  <c r="T51" i="1"/>
  <c r="T52" i="1"/>
  <c r="T53" i="1"/>
  <c r="T54" i="1"/>
  <c r="T55" i="1"/>
  <c r="T85" i="1"/>
  <c r="T86" i="1"/>
  <c r="T84" i="1"/>
  <c r="T74" i="1"/>
  <c r="T76" i="1"/>
  <c r="T78" i="1"/>
  <c r="T79" i="1"/>
  <c r="T75" i="1"/>
  <c r="T77" i="1"/>
  <c r="T61" i="1"/>
  <c r="T62" i="1"/>
  <c r="T63" i="1"/>
  <c r="T64" i="1"/>
  <c r="T65" i="1"/>
  <c r="T66" i="1"/>
  <c r="T67" i="1"/>
  <c r="T68" i="1"/>
  <c r="T69" i="1"/>
  <c r="T60" i="1"/>
  <c r="AB184" i="2"/>
  <c r="Z184" i="2"/>
  <c r="BJ184" i="2"/>
  <c r="BJ197" i="2"/>
  <c r="S188" i="2"/>
  <c r="Q188" i="2"/>
  <c r="T20" i="1"/>
  <c r="T21" i="1"/>
  <c r="T22" i="1"/>
  <c r="T23" i="1"/>
  <c r="T24" i="1"/>
  <c r="T25" i="1"/>
  <c r="T26" i="1"/>
  <c r="T27" i="1"/>
  <c r="T28" i="1"/>
  <c r="T19" i="1"/>
  <c r="T6" i="1"/>
  <c r="T7" i="1"/>
  <c r="T8" i="1"/>
  <c r="T9" i="1"/>
  <c r="T10" i="1"/>
  <c r="T11" i="1"/>
  <c r="T12" i="1"/>
  <c r="T13" i="1"/>
  <c r="T14" i="1"/>
  <c r="T5" i="1"/>
  <c r="S85" i="1"/>
  <c r="S86" i="1"/>
  <c r="S74" i="1"/>
  <c r="S76" i="1"/>
  <c r="S78" i="1"/>
  <c r="S79" i="1"/>
  <c r="S75" i="1"/>
  <c r="S77" i="1"/>
  <c r="S61" i="1"/>
  <c r="S62" i="1"/>
  <c r="S63" i="1"/>
  <c r="S64" i="1"/>
  <c r="S65" i="1"/>
  <c r="S66" i="1"/>
  <c r="S67" i="1"/>
  <c r="S68" i="1"/>
  <c r="S69" i="1"/>
  <c r="S60" i="1"/>
  <c r="S49" i="1"/>
  <c r="S50" i="1"/>
  <c r="S51" i="1"/>
  <c r="S52" i="1"/>
  <c r="S53" i="1"/>
  <c r="S54" i="1"/>
  <c r="S55" i="1"/>
  <c r="S48" i="1"/>
  <c r="S34" i="1"/>
  <c r="S35" i="1"/>
  <c r="S36" i="1"/>
  <c r="S43" i="1"/>
  <c r="S37" i="1"/>
  <c r="S42" i="1"/>
  <c r="S39" i="1"/>
  <c r="S38" i="1"/>
  <c r="S41" i="1"/>
  <c r="S40" i="1"/>
  <c r="S33" i="1"/>
  <c r="S20" i="1"/>
  <c r="S21" i="1"/>
  <c r="S22" i="1"/>
  <c r="S23" i="1"/>
  <c r="S24" i="1"/>
  <c r="S25" i="1"/>
  <c r="S26" i="1"/>
  <c r="S27" i="1"/>
  <c r="S28" i="1"/>
  <c r="S19" i="1"/>
  <c r="S6" i="1"/>
  <c r="S7" i="1"/>
  <c r="S8" i="1"/>
  <c r="S9" i="1"/>
  <c r="S10" i="1"/>
  <c r="S11" i="1"/>
  <c r="S12" i="1"/>
  <c r="S13" i="1"/>
  <c r="S14" i="1"/>
  <c r="S5" i="1"/>
  <c r="AT184" i="2"/>
  <c r="AT183" i="2"/>
  <c r="AR184" i="2"/>
  <c r="AR183" i="2"/>
  <c r="AB185" i="2"/>
  <c r="Z185" i="2"/>
  <c r="Z183" i="2"/>
  <c r="AB183" i="2" s="1"/>
  <c r="S184" i="2"/>
  <c r="Q191" i="2"/>
  <c r="Q184" i="2"/>
  <c r="J184" i="2"/>
  <c r="H184" i="2"/>
  <c r="BL170" i="2" l="1"/>
  <c r="BJ170" i="2"/>
  <c r="R85" i="1" l="1"/>
  <c r="R86" i="1"/>
  <c r="U86" i="1" s="1"/>
  <c r="R84" i="1"/>
  <c r="R74" i="1"/>
  <c r="R76" i="1"/>
  <c r="R78" i="1"/>
  <c r="R79" i="1"/>
  <c r="R75" i="1"/>
  <c r="R77" i="1"/>
  <c r="R61" i="1"/>
  <c r="R62" i="1"/>
  <c r="R63" i="1"/>
  <c r="R64" i="1"/>
  <c r="R65" i="1"/>
  <c r="R66" i="1"/>
  <c r="R67" i="1"/>
  <c r="R68" i="1"/>
  <c r="R69" i="1"/>
  <c r="R60" i="1"/>
  <c r="R49" i="1"/>
  <c r="R50" i="1"/>
  <c r="R51" i="1"/>
  <c r="R52" i="1"/>
  <c r="R53" i="1"/>
  <c r="R54" i="1"/>
  <c r="R55" i="1"/>
  <c r="R48" i="1"/>
  <c r="R34" i="1"/>
  <c r="R35" i="1"/>
  <c r="R36" i="1"/>
  <c r="R43" i="1"/>
  <c r="R37" i="1"/>
  <c r="R42" i="1"/>
  <c r="R39" i="1"/>
  <c r="R38" i="1"/>
  <c r="R41" i="1"/>
  <c r="R40" i="1"/>
  <c r="R33" i="1"/>
  <c r="R20" i="1"/>
  <c r="R21" i="1"/>
  <c r="R22" i="1"/>
  <c r="R23" i="1"/>
  <c r="R24" i="1"/>
  <c r="R25" i="1"/>
  <c r="R26" i="1"/>
  <c r="R27" i="1"/>
  <c r="R28" i="1"/>
  <c r="R19" i="1"/>
  <c r="R6" i="1"/>
  <c r="R7" i="1"/>
  <c r="R8" i="1"/>
  <c r="R9" i="1"/>
  <c r="R10" i="1"/>
  <c r="R11" i="1"/>
  <c r="R12" i="1"/>
  <c r="R13" i="1"/>
  <c r="R14" i="1"/>
  <c r="R5" i="1"/>
  <c r="BL171" i="2"/>
  <c r="BJ172" i="2"/>
  <c r="BJ171" i="2"/>
  <c r="BA171" i="2"/>
  <c r="BA170" i="2"/>
  <c r="AT173" i="2"/>
  <c r="AT171" i="2"/>
  <c r="AR173" i="2"/>
  <c r="AR171" i="2"/>
  <c r="AK177" i="2"/>
  <c r="AK170" i="2"/>
  <c r="AI177" i="2"/>
  <c r="AI170" i="2"/>
  <c r="AB171" i="2"/>
  <c r="AB170" i="2"/>
  <c r="Z173" i="2"/>
  <c r="AB173" i="2" s="1"/>
  <c r="Z172" i="2"/>
  <c r="AB172" i="2" s="1"/>
  <c r="Z171" i="2"/>
  <c r="Z170" i="2"/>
  <c r="S175" i="2"/>
  <c r="S171" i="2"/>
  <c r="S170" i="2"/>
  <c r="Q178" i="2"/>
  <c r="Q175" i="2"/>
  <c r="Q171" i="2"/>
  <c r="Q170" i="2"/>
  <c r="J171" i="2"/>
  <c r="J170" i="2"/>
  <c r="H171" i="2"/>
  <c r="H170" i="2"/>
  <c r="BK185" i="2"/>
  <c r="BM183" i="2"/>
  <c r="S84" i="1" s="1"/>
  <c r="D86" i="1"/>
  <c r="BK198" i="2" s="1"/>
  <c r="BL198" i="2" s="1"/>
  <c r="BK172" i="2" l="1"/>
  <c r="BL172" i="2" s="1"/>
  <c r="D69" i="1"/>
  <c r="AS166" i="2" s="1"/>
  <c r="Q85" i="1"/>
  <c r="Q84" i="1"/>
  <c r="Q74" i="1"/>
  <c r="Q76" i="1"/>
  <c r="Q78" i="1"/>
  <c r="Q79" i="1"/>
  <c r="Q75" i="1"/>
  <c r="Q77" i="1"/>
  <c r="Q61" i="1"/>
  <c r="Q62" i="1"/>
  <c r="Q63" i="1"/>
  <c r="Q64" i="1"/>
  <c r="Q65" i="1"/>
  <c r="Q66" i="1"/>
  <c r="Q67" i="1"/>
  <c r="Q68" i="1"/>
  <c r="Q60" i="1"/>
  <c r="Q49" i="1"/>
  <c r="Q50" i="1"/>
  <c r="Q51" i="1"/>
  <c r="Q52" i="1"/>
  <c r="Q53" i="1"/>
  <c r="Q54" i="1"/>
  <c r="Q55" i="1"/>
  <c r="Q48" i="1"/>
  <c r="Q34" i="1"/>
  <c r="Q35" i="1"/>
  <c r="Q36" i="1"/>
  <c r="Q43" i="1"/>
  <c r="Q37" i="1"/>
  <c r="Q42" i="1"/>
  <c r="Q39" i="1"/>
  <c r="Q38" i="1"/>
  <c r="Q41" i="1"/>
  <c r="Q40" i="1"/>
  <c r="Q33" i="1"/>
  <c r="Q20" i="1"/>
  <c r="Q21" i="1"/>
  <c r="Q22" i="1"/>
  <c r="Q23" i="1"/>
  <c r="Q24" i="1"/>
  <c r="Q25" i="1"/>
  <c r="Q26" i="1"/>
  <c r="Q27" i="1"/>
  <c r="Q28" i="1"/>
  <c r="Q19" i="1"/>
  <c r="Q6" i="1"/>
  <c r="Q7" i="1"/>
  <c r="Q8" i="1"/>
  <c r="Q9" i="1"/>
  <c r="Q10" i="1"/>
  <c r="Q11" i="1"/>
  <c r="Q12" i="1"/>
  <c r="Q13" i="1"/>
  <c r="Q14" i="1"/>
  <c r="Q5" i="1"/>
  <c r="S158" i="2"/>
  <c r="S162" i="2"/>
  <c r="S157" i="2"/>
  <c r="Q158" i="2"/>
  <c r="Q162" i="2"/>
  <c r="Q165" i="2"/>
  <c r="Q157" i="2"/>
  <c r="AB158" i="2"/>
  <c r="AB159" i="2"/>
  <c r="AB160" i="2"/>
  <c r="AB157" i="2"/>
  <c r="Z158" i="2"/>
  <c r="Z159" i="2"/>
  <c r="Z160" i="2"/>
  <c r="Z157" i="2"/>
  <c r="AK164" i="2"/>
  <c r="AK157" i="2"/>
  <c r="AI164" i="2"/>
  <c r="AI157" i="2"/>
  <c r="AT158" i="2"/>
  <c r="AR158" i="2"/>
  <c r="BA158" i="2"/>
  <c r="BA157" i="2"/>
  <c r="BL158" i="2"/>
  <c r="BL157" i="2"/>
  <c r="BJ158" i="2"/>
  <c r="BJ157" i="2"/>
  <c r="J158" i="2"/>
  <c r="H158" i="2"/>
  <c r="Q152" i="2" l="1"/>
  <c r="S152" i="2" s="1"/>
  <c r="J145" i="2"/>
  <c r="H145" i="2"/>
  <c r="S144" i="2"/>
  <c r="Q144" i="2"/>
  <c r="AB145" i="2"/>
  <c r="AB146" i="2"/>
  <c r="AB147" i="2"/>
  <c r="AB144" i="2"/>
  <c r="Z145" i="2"/>
  <c r="Z146" i="2"/>
  <c r="Z147" i="2"/>
  <c r="Z144" i="2"/>
  <c r="AK151" i="2"/>
  <c r="AI151" i="2"/>
  <c r="BA145" i="2"/>
  <c r="BL145" i="2"/>
  <c r="BL144" i="2"/>
  <c r="BJ145" i="2"/>
  <c r="BJ144" i="2"/>
  <c r="P74" i="1" l="1"/>
  <c r="P76" i="1"/>
  <c r="P78" i="1"/>
  <c r="P79" i="1"/>
  <c r="P75" i="1"/>
  <c r="P77" i="1"/>
  <c r="P61" i="1"/>
  <c r="P62" i="1"/>
  <c r="P63" i="1"/>
  <c r="P64" i="1"/>
  <c r="P65" i="1"/>
  <c r="P66" i="1"/>
  <c r="P67" i="1"/>
  <c r="P68" i="1"/>
  <c r="P60" i="1"/>
  <c r="P49" i="1"/>
  <c r="P50" i="1"/>
  <c r="P51" i="1"/>
  <c r="P52" i="1"/>
  <c r="P53" i="1"/>
  <c r="P54" i="1"/>
  <c r="P55" i="1"/>
  <c r="P48" i="1"/>
  <c r="P34" i="1"/>
  <c r="P35" i="1"/>
  <c r="P36" i="1"/>
  <c r="P43" i="1"/>
  <c r="P37" i="1"/>
  <c r="P42" i="1"/>
  <c r="P39" i="1"/>
  <c r="P38" i="1"/>
  <c r="P41" i="1"/>
  <c r="P40" i="1"/>
  <c r="P33" i="1"/>
  <c r="P20" i="1"/>
  <c r="P21" i="1"/>
  <c r="P22" i="1"/>
  <c r="P23" i="1"/>
  <c r="P24" i="1"/>
  <c r="P25" i="1"/>
  <c r="P26" i="1"/>
  <c r="P27" i="1"/>
  <c r="P28" i="1"/>
  <c r="P19" i="1"/>
  <c r="P6" i="1"/>
  <c r="P7" i="1"/>
  <c r="P8" i="1"/>
  <c r="P9" i="1"/>
  <c r="P10" i="1"/>
  <c r="P11" i="1"/>
  <c r="P12" i="1"/>
  <c r="P13" i="1"/>
  <c r="P14" i="1"/>
  <c r="P5" i="1"/>
  <c r="D85" i="1"/>
  <c r="D84" i="1"/>
  <c r="F85" i="1"/>
  <c r="G85" i="1"/>
  <c r="H85" i="1"/>
  <c r="I85" i="1"/>
  <c r="J85" i="1"/>
  <c r="K85" i="1"/>
  <c r="L85" i="1"/>
  <c r="M85" i="1"/>
  <c r="E85" i="1"/>
  <c r="O85" i="1"/>
  <c r="O84" i="1"/>
  <c r="O74" i="1"/>
  <c r="O76" i="1"/>
  <c r="O78" i="1"/>
  <c r="O79" i="1"/>
  <c r="O75" i="1"/>
  <c r="O77" i="1"/>
  <c r="O61" i="1"/>
  <c r="O62" i="1"/>
  <c r="O63" i="1"/>
  <c r="O64" i="1"/>
  <c r="O65" i="1"/>
  <c r="O66" i="1"/>
  <c r="O67" i="1"/>
  <c r="O68" i="1"/>
  <c r="O60" i="1"/>
  <c r="O49" i="1"/>
  <c r="O50" i="1"/>
  <c r="O51" i="1"/>
  <c r="O52" i="1"/>
  <c r="O53" i="1"/>
  <c r="O54" i="1"/>
  <c r="O55" i="1"/>
  <c r="O48" i="1"/>
  <c r="O34" i="1"/>
  <c r="O35" i="1"/>
  <c r="O36" i="1"/>
  <c r="O43" i="1"/>
  <c r="O37" i="1"/>
  <c r="O42" i="1"/>
  <c r="O39" i="1"/>
  <c r="O38" i="1"/>
  <c r="O41" i="1"/>
  <c r="O40" i="1"/>
  <c r="O33" i="1"/>
  <c r="O20" i="1"/>
  <c r="O21" i="1"/>
  <c r="O22" i="1"/>
  <c r="O23" i="1"/>
  <c r="O24" i="1"/>
  <c r="O25" i="1"/>
  <c r="O26" i="1"/>
  <c r="O27" i="1"/>
  <c r="O28" i="1"/>
  <c r="O19" i="1"/>
  <c r="O6" i="1"/>
  <c r="O7" i="1"/>
  <c r="O8" i="1"/>
  <c r="O9" i="1"/>
  <c r="O10" i="1"/>
  <c r="O11" i="1"/>
  <c r="O12" i="1"/>
  <c r="O13" i="1"/>
  <c r="O14" i="1"/>
  <c r="O5" i="1"/>
  <c r="H132" i="2"/>
  <c r="J132" i="2" s="1"/>
  <c r="Q136" i="2"/>
  <c r="S136" i="2" s="1"/>
  <c r="Q132" i="2"/>
  <c r="S132" i="2" s="1"/>
  <c r="Q131" i="2"/>
  <c r="S131" i="2" s="1"/>
  <c r="AB132" i="2"/>
  <c r="AB133" i="2"/>
  <c r="Z132" i="2"/>
  <c r="Z133" i="2"/>
  <c r="Z134" i="2"/>
  <c r="AB134" i="2" s="1"/>
  <c r="Z137" i="2"/>
  <c r="AB137" i="2" s="1"/>
  <c r="Z131" i="2"/>
  <c r="AB131" i="2" s="1"/>
  <c r="BL131" i="2"/>
  <c r="BJ132" i="2"/>
  <c r="BL132" i="2" s="1"/>
  <c r="BJ131" i="2"/>
  <c r="BA132" i="2"/>
  <c r="AR134" i="2"/>
  <c r="AT134" i="2" s="1"/>
  <c r="AR132" i="2"/>
  <c r="AT132" i="2" s="1"/>
  <c r="AI138" i="2"/>
  <c r="AK138" i="2" s="1"/>
  <c r="AI133" i="2"/>
  <c r="AK133" i="2" s="1"/>
  <c r="AI131" i="2"/>
  <c r="AK131" i="2" s="1"/>
  <c r="P85" i="1"/>
  <c r="P84" i="1"/>
  <c r="AT119" i="2"/>
  <c r="AR119" i="2"/>
  <c r="BJ119" i="2"/>
  <c r="BL119" i="2" s="1"/>
  <c r="BJ118" i="2"/>
  <c r="BL118" i="2" s="1"/>
  <c r="BA119" i="2"/>
  <c r="AT118" i="2"/>
  <c r="AR118" i="2"/>
  <c r="AI125" i="2"/>
  <c r="AK125" i="2" s="1"/>
  <c r="AI118" i="2"/>
  <c r="AK118" i="2" s="1"/>
  <c r="AB119" i="2"/>
  <c r="AB121" i="2"/>
  <c r="Z119" i="2"/>
  <c r="Z120" i="2"/>
  <c r="AB120" i="2" s="1"/>
  <c r="Z121" i="2"/>
  <c r="Z118" i="2"/>
  <c r="AB118" i="2" s="1"/>
  <c r="S119" i="2"/>
  <c r="S124" i="2"/>
  <c r="Q119" i="2"/>
  <c r="Q123" i="2"/>
  <c r="S123" i="2" s="1"/>
  <c r="Q124" i="2"/>
  <c r="Q118" i="2"/>
  <c r="S118" i="2" s="1"/>
  <c r="J119" i="2"/>
  <c r="H119" i="2"/>
  <c r="N85" i="1"/>
  <c r="N84" i="1"/>
  <c r="N74" i="1"/>
  <c r="N76" i="1"/>
  <c r="N78" i="1"/>
  <c r="N79" i="1"/>
  <c r="N75" i="1"/>
  <c r="N77" i="1"/>
  <c r="N61" i="1"/>
  <c r="N62" i="1"/>
  <c r="N63" i="1"/>
  <c r="N64" i="1"/>
  <c r="N65" i="1"/>
  <c r="N66" i="1"/>
  <c r="N67" i="1"/>
  <c r="N68" i="1"/>
  <c r="N60" i="1"/>
  <c r="N49" i="1"/>
  <c r="N50" i="1"/>
  <c r="N51" i="1"/>
  <c r="N52" i="1"/>
  <c r="N53" i="1"/>
  <c r="N54" i="1"/>
  <c r="N55" i="1"/>
  <c r="N48" i="1"/>
  <c r="N34" i="1"/>
  <c r="N35" i="1"/>
  <c r="N36" i="1"/>
  <c r="N43" i="1"/>
  <c r="N37" i="1"/>
  <c r="N42" i="1"/>
  <c r="N39" i="1"/>
  <c r="N38" i="1"/>
  <c r="N41" i="1"/>
  <c r="N40" i="1"/>
  <c r="N33" i="1"/>
  <c r="N20" i="1"/>
  <c r="N21" i="1"/>
  <c r="N22" i="1"/>
  <c r="N23" i="1"/>
  <c r="N24" i="1"/>
  <c r="N25" i="1"/>
  <c r="N26" i="1"/>
  <c r="N27" i="1"/>
  <c r="N28" i="1"/>
  <c r="N19" i="1"/>
  <c r="N6" i="1"/>
  <c r="N7" i="1"/>
  <c r="N8" i="1"/>
  <c r="N9" i="1"/>
  <c r="N10" i="1"/>
  <c r="N11" i="1"/>
  <c r="N12" i="1"/>
  <c r="N13" i="1"/>
  <c r="N14" i="1"/>
  <c r="N5" i="1"/>
  <c r="R139" i="2"/>
  <c r="D39" i="1"/>
  <c r="M14" i="1"/>
  <c r="D13" i="1"/>
  <c r="I65" i="2" s="1"/>
  <c r="D14" i="1"/>
  <c r="J115" i="2"/>
  <c r="H115" i="2"/>
  <c r="Z109" i="2"/>
  <c r="AB109" i="2"/>
  <c r="M84" i="1"/>
  <c r="M74" i="1"/>
  <c r="M76" i="1"/>
  <c r="M78" i="1"/>
  <c r="M79" i="1"/>
  <c r="M75" i="1"/>
  <c r="M77" i="1"/>
  <c r="BK8" i="2" s="1"/>
  <c r="M61" i="1"/>
  <c r="M62" i="1"/>
  <c r="M63" i="1"/>
  <c r="M64" i="1"/>
  <c r="M65" i="1"/>
  <c r="M66" i="1"/>
  <c r="M67" i="1"/>
  <c r="M68" i="1"/>
  <c r="M60" i="1"/>
  <c r="M49" i="1"/>
  <c r="M50" i="1"/>
  <c r="M51" i="1"/>
  <c r="M52" i="1"/>
  <c r="M53" i="1"/>
  <c r="M54" i="1"/>
  <c r="M55" i="1"/>
  <c r="M48" i="1"/>
  <c r="M34" i="1"/>
  <c r="M35" i="1"/>
  <c r="M36" i="1"/>
  <c r="M43" i="1"/>
  <c r="M37" i="1"/>
  <c r="M42" i="1"/>
  <c r="M38" i="1"/>
  <c r="M41" i="1"/>
  <c r="M40" i="1"/>
  <c r="M33" i="1"/>
  <c r="M20" i="1"/>
  <c r="M21" i="1"/>
  <c r="M22" i="1"/>
  <c r="M23" i="1"/>
  <c r="M24" i="1"/>
  <c r="M25" i="1"/>
  <c r="M26" i="1"/>
  <c r="M27" i="1"/>
  <c r="M28" i="1"/>
  <c r="M19" i="1"/>
  <c r="M6" i="1"/>
  <c r="M7" i="1"/>
  <c r="M8" i="1"/>
  <c r="M9" i="1"/>
  <c r="M10" i="1"/>
  <c r="M11" i="1"/>
  <c r="M12" i="1"/>
  <c r="M13" i="1"/>
  <c r="M5" i="1"/>
  <c r="H109" i="2"/>
  <c r="J109" i="2"/>
  <c r="H107" i="2"/>
  <c r="J107" i="2"/>
  <c r="Q112" i="2"/>
  <c r="S112" i="2" s="1"/>
  <c r="Q111" i="2"/>
  <c r="S111" i="2" s="1"/>
  <c r="Q107" i="2"/>
  <c r="S107" i="2"/>
  <c r="Q106" i="2"/>
  <c r="S106" i="2"/>
  <c r="AB107" i="2"/>
  <c r="Z107" i="2"/>
  <c r="Z106" i="2"/>
  <c r="AB106" i="2" s="1"/>
  <c r="AI113" i="2"/>
  <c r="AK113" i="2"/>
  <c r="AI106" i="2"/>
  <c r="AK106" i="2"/>
  <c r="AR107" i="2"/>
  <c r="AT107" i="2" s="1"/>
  <c r="AR106" i="2"/>
  <c r="AT106" i="2" s="1"/>
  <c r="BJ106" i="2"/>
  <c r="BL106" i="2" s="1"/>
  <c r="L84" i="1"/>
  <c r="L74" i="1"/>
  <c r="L76" i="1"/>
  <c r="L78" i="1"/>
  <c r="L79" i="1"/>
  <c r="L75" i="1"/>
  <c r="L77" i="1"/>
  <c r="L61" i="1"/>
  <c r="L62" i="1"/>
  <c r="L63" i="1"/>
  <c r="L64" i="1"/>
  <c r="L65" i="1"/>
  <c r="L66" i="1"/>
  <c r="L67" i="1"/>
  <c r="L68" i="1"/>
  <c r="L60" i="1"/>
  <c r="L49" i="1"/>
  <c r="L50" i="1"/>
  <c r="L51" i="1"/>
  <c r="L52" i="1"/>
  <c r="L53" i="1"/>
  <c r="L54" i="1"/>
  <c r="L55" i="1"/>
  <c r="L48" i="1"/>
  <c r="L34" i="1"/>
  <c r="L35" i="1"/>
  <c r="L36" i="1"/>
  <c r="L43" i="1"/>
  <c r="L37" i="1"/>
  <c r="L42" i="1"/>
  <c r="L38" i="1"/>
  <c r="L41" i="1"/>
  <c r="L40" i="1"/>
  <c r="L33" i="1"/>
  <c r="L20" i="1"/>
  <c r="L21" i="1"/>
  <c r="L22" i="1"/>
  <c r="L23" i="1"/>
  <c r="L24" i="1"/>
  <c r="L25" i="1"/>
  <c r="L26" i="1"/>
  <c r="L27" i="1"/>
  <c r="L28" i="1"/>
  <c r="L19" i="1"/>
  <c r="L6" i="1"/>
  <c r="L7" i="1"/>
  <c r="L8" i="1"/>
  <c r="L9" i="1"/>
  <c r="L10" i="1"/>
  <c r="L11" i="1"/>
  <c r="L12" i="1"/>
  <c r="L13" i="1"/>
  <c r="L5" i="1"/>
  <c r="BA95" i="2"/>
  <c r="Z96" i="2"/>
  <c r="AB96" i="2"/>
  <c r="BJ94" i="2"/>
  <c r="BL94" i="2" s="1"/>
  <c r="Z94" i="2"/>
  <c r="AB94" i="2" s="1"/>
  <c r="Q99" i="2"/>
  <c r="S99" i="2"/>
  <c r="Z95" i="2"/>
  <c r="AB95" i="2"/>
  <c r="Q95" i="2"/>
  <c r="S95" i="2" s="1"/>
  <c r="BA107" i="2"/>
  <c r="BA81" i="2"/>
  <c r="BJ81" i="2"/>
  <c r="BL81" i="2" s="1"/>
  <c r="BA82" i="2"/>
  <c r="AT81" i="2"/>
  <c r="AR83" i="2"/>
  <c r="AT83" i="2" s="1"/>
  <c r="AR81" i="2"/>
  <c r="AB83" i="2"/>
  <c r="Z83" i="2"/>
  <c r="Z82" i="2"/>
  <c r="AB82" i="2"/>
  <c r="Z81" i="2"/>
  <c r="AB81" i="2"/>
  <c r="S81" i="2"/>
  <c r="Q82" i="2"/>
  <c r="S82" i="2" s="1"/>
  <c r="Q81" i="2"/>
  <c r="H82" i="2"/>
  <c r="J82" i="2" s="1"/>
  <c r="K84" i="1"/>
  <c r="K74" i="1"/>
  <c r="K76" i="1"/>
  <c r="K78" i="1"/>
  <c r="K79" i="1"/>
  <c r="K75" i="1"/>
  <c r="K77" i="1"/>
  <c r="K61" i="1"/>
  <c r="K62" i="1"/>
  <c r="K63" i="1"/>
  <c r="K64" i="1"/>
  <c r="K65" i="1"/>
  <c r="K66" i="1"/>
  <c r="K67" i="1"/>
  <c r="K68" i="1"/>
  <c r="K60" i="1"/>
  <c r="K49" i="1"/>
  <c r="K50" i="1"/>
  <c r="K51" i="1"/>
  <c r="K52" i="1"/>
  <c r="K53" i="1"/>
  <c r="K54" i="1"/>
  <c r="K55" i="1"/>
  <c r="K48" i="1"/>
  <c r="K34" i="1"/>
  <c r="K35" i="1"/>
  <c r="K36" i="1"/>
  <c r="K43" i="1"/>
  <c r="K37" i="1"/>
  <c r="K42" i="1"/>
  <c r="K38" i="1"/>
  <c r="K41" i="1"/>
  <c r="K40" i="1"/>
  <c r="K33" i="1"/>
  <c r="K20" i="1"/>
  <c r="K21" i="1"/>
  <c r="K22" i="1"/>
  <c r="K23" i="1"/>
  <c r="K24" i="1"/>
  <c r="K25" i="1"/>
  <c r="K26" i="1"/>
  <c r="K27" i="1"/>
  <c r="K28" i="1"/>
  <c r="K19" i="1"/>
  <c r="K6" i="1"/>
  <c r="K7" i="1"/>
  <c r="K8" i="1"/>
  <c r="K9" i="1"/>
  <c r="K10" i="1"/>
  <c r="K11" i="1"/>
  <c r="K12" i="1"/>
  <c r="K13" i="1"/>
  <c r="K5" i="1"/>
  <c r="J84" i="1"/>
  <c r="J74" i="1"/>
  <c r="J76" i="1"/>
  <c r="J78" i="1"/>
  <c r="J79" i="1"/>
  <c r="J75" i="1"/>
  <c r="J77" i="1"/>
  <c r="J61" i="1"/>
  <c r="J62" i="1"/>
  <c r="J63" i="1"/>
  <c r="J64" i="1"/>
  <c r="J65" i="1"/>
  <c r="J66" i="1"/>
  <c r="J67" i="1"/>
  <c r="J68" i="1"/>
  <c r="J60" i="1"/>
  <c r="J49" i="1"/>
  <c r="J50" i="1"/>
  <c r="J51" i="1"/>
  <c r="J52" i="1"/>
  <c r="J53" i="1"/>
  <c r="J54" i="1"/>
  <c r="J55" i="1"/>
  <c r="J48" i="1"/>
  <c r="J34" i="1"/>
  <c r="J35" i="1"/>
  <c r="J36" i="1"/>
  <c r="J43" i="1"/>
  <c r="J37" i="1"/>
  <c r="J42" i="1"/>
  <c r="J38" i="1"/>
  <c r="J41" i="1"/>
  <c r="J40" i="1"/>
  <c r="J33" i="1"/>
  <c r="J20" i="1"/>
  <c r="J21" i="1"/>
  <c r="J22" i="1"/>
  <c r="J23" i="1"/>
  <c r="J24" i="1"/>
  <c r="J25" i="1"/>
  <c r="J26" i="1"/>
  <c r="J27" i="1"/>
  <c r="J28" i="1"/>
  <c r="J19" i="1"/>
  <c r="J6" i="1"/>
  <c r="J7" i="1"/>
  <c r="J8" i="1"/>
  <c r="J9" i="1"/>
  <c r="J10" i="1"/>
  <c r="J11" i="1"/>
  <c r="J12" i="1"/>
  <c r="J13" i="1"/>
  <c r="J5" i="1"/>
  <c r="AB70" i="2"/>
  <c r="Z70" i="2"/>
  <c r="AR71" i="2"/>
  <c r="AT71" i="2"/>
  <c r="H70" i="2"/>
  <c r="J70" i="2" s="1"/>
  <c r="BA58" i="2"/>
  <c r="BJ57" i="2"/>
  <c r="BA57" i="2"/>
  <c r="AR59" i="2"/>
  <c r="Q62" i="2"/>
  <c r="Q63" i="2"/>
  <c r="Q65" i="2"/>
  <c r="Z58" i="2"/>
  <c r="Z57" i="2"/>
  <c r="Q58" i="2"/>
  <c r="H58" i="2"/>
  <c r="I84" i="1"/>
  <c r="I74" i="1"/>
  <c r="I76" i="1"/>
  <c r="I78" i="1"/>
  <c r="I79" i="1"/>
  <c r="I75" i="1"/>
  <c r="I77" i="1"/>
  <c r="I61" i="1"/>
  <c r="I62" i="1"/>
  <c r="I63" i="1"/>
  <c r="I64" i="1"/>
  <c r="I65" i="1"/>
  <c r="I66" i="1"/>
  <c r="I67" i="1"/>
  <c r="I68" i="1"/>
  <c r="I60" i="1"/>
  <c r="I49" i="1"/>
  <c r="I50" i="1"/>
  <c r="I51" i="1"/>
  <c r="I52" i="1"/>
  <c r="I53" i="1"/>
  <c r="I54" i="1"/>
  <c r="I55" i="1"/>
  <c r="I48" i="1"/>
  <c r="I34" i="1"/>
  <c r="I35" i="1"/>
  <c r="I36" i="1"/>
  <c r="I43" i="1"/>
  <c r="I37" i="1"/>
  <c r="I42" i="1"/>
  <c r="I38" i="1"/>
  <c r="I41" i="1"/>
  <c r="I40" i="1"/>
  <c r="I33" i="1"/>
  <c r="I20" i="1"/>
  <c r="I21" i="1"/>
  <c r="I22" i="1"/>
  <c r="I23" i="1"/>
  <c r="I24" i="1"/>
  <c r="I25" i="1"/>
  <c r="I26" i="1"/>
  <c r="I27" i="1"/>
  <c r="I28" i="1"/>
  <c r="I19" i="1"/>
  <c r="I6" i="1"/>
  <c r="I7" i="1"/>
  <c r="I8" i="1"/>
  <c r="I9" i="1"/>
  <c r="I10" i="1"/>
  <c r="I11" i="1"/>
  <c r="I12" i="1"/>
  <c r="I13" i="1"/>
  <c r="I5" i="1"/>
  <c r="E27" i="1"/>
  <c r="F27" i="1"/>
  <c r="D26" i="1"/>
  <c r="R28" i="2" s="1"/>
  <c r="D27" i="1"/>
  <c r="D28" i="1"/>
  <c r="R29" i="2" s="1"/>
  <c r="BM69" i="2"/>
  <c r="BA45" i="2"/>
  <c r="BC45" i="2" s="1"/>
  <c r="H46" i="2"/>
  <c r="J46" i="2"/>
  <c r="H6" i="1"/>
  <c r="H7" i="1"/>
  <c r="H5" i="1"/>
  <c r="G77" i="1"/>
  <c r="H84" i="1"/>
  <c r="H74" i="1"/>
  <c r="H76" i="1"/>
  <c r="H78" i="1"/>
  <c r="H79" i="1"/>
  <c r="H75" i="1"/>
  <c r="H77" i="1"/>
  <c r="H61" i="1"/>
  <c r="H62" i="1"/>
  <c r="H63" i="1"/>
  <c r="H64" i="1"/>
  <c r="H65" i="1"/>
  <c r="H66" i="1"/>
  <c r="H67" i="1"/>
  <c r="H68" i="1"/>
  <c r="H60" i="1"/>
  <c r="H49" i="1"/>
  <c r="H50" i="1"/>
  <c r="H51" i="1"/>
  <c r="H52" i="1"/>
  <c r="H53" i="1"/>
  <c r="H54" i="1"/>
  <c r="H55" i="1"/>
  <c r="H48" i="1"/>
  <c r="H34" i="1"/>
  <c r="H35" i="1"/>
  <c r="H36" i="1"/>
  <c r="H43" i="1"/>
  <c r="H37" i="1"/>
  <c r="H42" i="1"/>
  <c r="H38" i="1"/>
  <c r="H41" i="1"/>
  <c r="H40" i="1"/>
  <c r="H33" i="1"/>
  <c r="H20" i="1"/>
  <c r="H21" i="1"/>
  <c r="H22" i="1"/>
  <c r="H23" i="1"/>
  <c r="H24" i="1"/>
  <c r="H25" i="1"/>
  <c r="H26" i="1"/>
  <c r="H27" i="1"/>
  <c r="H28" i="1"/>
  <c r="H19" i="1"/>
  <c r="H8" i="1"/>
  <c r="H9" i="1"/>
  <c r="H10" i="1"/>
  <c r="H11" i="1"/>
  <c r="H12" i="1"/>
  <c r="H13" i="1"/>
  <c r="BJ45" i="2"/>
  <c r="BL45" i="2"/>
  <c r="Z45" i="2"/>
  <c r="AB45" i="2" s="1"/>
  <c r="Q50" i="2"/>
  <c r="S50" i="2" s="1"/>
  <c r="AB35" i="2"/>
  <c r="H34" i="2"/>
  <c r="J34" i="2" s="1"/>
  <c r="AB34" i="2"/>
  <c r="Z34" i="2"/>
  <c r="Z35" i="2"/>
  <c r="Z33" i="2"/>
  <c r="AB33" i="2" s="1"/>
  <c r="AR35" i="2"/>
  <c r="AT35" i="2"/>
  <c r="AR33" i="2"/>
  <c r="AT33" i="2" s="1"/>
  <c r="AK33" i="2"/>
  <c r="AI33" i="2"/>
  <c r="G74" i="1"/>
  <c r="G76" i="1"/>
  <c r="G78" i="1"/>
  <c r="G79" i="1"/>
  <c r="G75" i="1"/>
  <c r="G61" i="1"/>
  <c r="G62" i="1"/>
  <c r="G63" i="1"/>
  <c r="G64" i="1"/>
  <c r="G65" i="1"/>
  <c r="G66" i="1"/>
  <c r="G67" i="1"/>
  <c r="G68" i="1"/>
  <c r="G60" i="1"/>
  <c r="G49" i="1"/>
  <c r="G50" i="1"/>
  <c r="G51" i="1"/>
  <c r="G52" i="1"/>
  <c r="G53" i="1"/>
  <c r="G54" i="1"/>
  <c r="G55" i="1"/>
  <c r="G48" i="1"/>
  <c r="G34" i="1"/>
  <c r="G35" i="1"/>
  <c r="G36" i="1"/>
  <c r="G43" i="1"/>
  <c r="G37" i="1"/>
  <c r="G42" i="1"/>
  <c r="G38" i="1"/>
  <c r="G41" i="1"/>
  <c r="G40" i="1"/>
  <c r="G33" i="1"/>
  <c r="G20" i="1"/>
  <c r="G21" i="1"/>
  <c r="G22" i="1"/>
  <c r="G23" i="1"/>
  <c r="G24" i="1"/>
  <c r="G25" i="1"/>
  <c r="G26" i="1"/>
  <c r="G27" i="1"/>
  <c r="G28" i="1"/>
  <c r="G19" i="1"/>
  <c r="G6" i="1"/>
  <c r="G7" i="1"/>
  <c r="G8" i="1"/>
  <c r="G9" i="1"/>
  <c r="G10" i="1"/>
  <c r="G11" i="1"/>
  <c r="G12" i="1"/>
  <c r="G13" i="1"/>
  <c r="G5" i="1"/>
  <c r="G84" i="1"/>
  <c r="AR36" i="2"/>
  <c r="AT36" i="2" s="1"/>
  <c r="BJ33" i="2"/>
  <c r="BL33" i="2" s="1"/>
  <c r="F84" i="1"/>
  <c r="AR23" i="2"/>
  <c r="AR24" i="2"/>
  <c r="AR21" i="2"/>
  <c r="BJ21" i="2"/>
  <c r="AI21" i="2"/>
  <c r="Z22" i="2"/>
  <c r="Z23" i="2"/>
  <c r="Z21" i="2"/>
  <c r="Q25" i="2"/>
  <c r="Q26" i="2"/>
  <c r="F74" i="1"/>
  <c r="F76" i="1"/>
  <c r="F78" i="1"/>
  <c r="F79" i="1"/>
  <c r="F75" i="1"/>
  <c r="F77" i="1"/>
  <c r="F61" i="1"/>
  <c r="F62" i="1"/>
  <c r="F63" i="1"/>
  <c r="F64" i="1"/>
  <c r="F65" i="1"/>
  <c r="F66" i="1"/>
  <c r="F67" i="1"/>
  <c r="F68" i="1"/>
  <c r="F60" i="1"/>
  <c r="F49" i="1"/>
  <c r="F50" i="1"/>
  <c r="F51" i="1"/>
  <c r="F52" i="1"/>
  <c r="F53" i="1"/>
  <c r="F54" i="1"/>
  <c r="F55" i="1"/>
  <c r="F48" i="1"/>
  <c r="F34" i="1"/>
  <c r="F35" i="1"/>
  <c r="F36" i="1"/>
  <c r="F43" i="1"/>
  <c r="F37" i="1"/>
  <c r="F42" i="1"/>
  <c r="F38" i="1"/>
  <c r="F41" i="1"/>
  <c r="F40" i="1"/>
  <c r="F33" i="1"/>
  <c r="F20" i="1"/>
  <c r="F21" i="1"/>
  <c r="F22" i="1"/>
  <c r="F23" i="1"/>
  <c r="F24" i="1"/>
  <c r="F25" i="1"/>
  <c r="F26" i="1"/>
  <c r="F28" i="1"/>
  <c r="F19" i="1"/>
  <c r="F6" i="1"/>
  <c r="F7" i="1"/>
  <c r="F8" i="1"/>
  <c r="F9" i="1"/>
  <c r="F10" i="1"/>
  <c r="F11" i="1"/>
  <c r="F12" i="1"/>
  <c r="F13" i="1"/>
  <c r="F5" i="1"/>
  <c r="H22" i="2"/>
  <c r="E84" i="1"/>
  <c r="E12" i="1"/>
  <c r="E13" i="1"/>
  <c r="E28" i="1"/>
  <c r="D66" i="1"/>
  <c r="AS63" i="2" s="1"/>
  <c r="D67" i="1"/>
  <c r="AS28" i="2" s="1"/>
  <c r="D68" i="1"/>
  <c r="AS16" i="2" s="1"/>
  <c r="D9" i="1"/>
  <c r="I61" i="2" s="1"/>
  <c r="D10" i="1"/>
  <c r="I62" i="2" s="1"/>
  <c r="D11" i="1"/>
  <c r="I27" i="2" s="1"/>
  <c r="D12" i="1"/>
  <c r="I15" i="2" s="1"/>
  <c r="AA28" i="2"/>
  <c r="D38" i="1"/>
  <c r="AA65" i="2" s="1"/>
  <c r="D41" i="1"/>
  <c r="AA30" i="2" s="1"/>
  <c r="D40" i="1"/>
  <c r="AA67" i="2" s="1"/>
  <c r="E34" i="1"/>
  <c r="E35" i="1"/>
  <c r="E36" i="1"/>
  <c r="E43" i="1"/>
  <c r="E37" i="1"/>
  <c r="E42" i="1"/>
  <c r="E38" i="1"/>
  <c r="E41" i="1"/>
  <c r="E40" i="1"/>
  <c r="E74" i="1"/>
  <c r="E76" i="1"/>
  <c r="E78" i="1"/>
  <c r="E79" i="1"/>
  <c r="E75" i="1"/>
  <c r="E61" i="1"/>
  <c r="E62" i="1"/>
  <c r="E63" i="1"/>
  <c r="E64" i="1"/>
  <c r="E65" i="1"/>
  <c r="E66" i="1"/>
  <c r="E67" i="1"/>
  <c r="E68" i="1"/>
  <c r="E49" i="1"/>
  <c r="E50" i="1"/>
  <c r="E51" i="1"/>
  <c r="E52" i="1"/>
  <c r="E53" i="1"/>
  <c r="E54" i="1"/>
  <c r="E55" i="1"/>
  <c r="D5" i="1"/>
  <c r="I8" i="2" s="1"/>
  <c r="D6" i="1"/>
  <c r="I22" i="2" s="1"/>
  <c r="J22" i="2" s="1"/>
  <c r="D7" i="1"/>
  <c r="I59" i="2" s="1"/>
  <c r="D8" i="1"/>
  <c r="I60" i="2" s="1"/>
  <c r="D53" i="1"/>
  <c r="AJ13" i="2" s="1"/>
  <c r="D54" i="1"/>
  <c r="AJ63" i="2" s="1"/>
  <c r="E5" i="1"/>
  <c r="E6" i="1"/>
  <c r="E7" i="1"/>
  <c r="E8" i="1"/>
  <c r="E9" i="1"/>
  <c r="E10" i="1"/>
  <c r="E11" i="1"/>
  <c r="D19" i="1"/>
  <c r="R57" i="2" s="1"/>
  <c r="E19" i="1"/>
  <c r="D20" i="1"/>
  <c r="R9" i="2" s="1"/>
  <c r="E20" i="1"/>
  <c r="D21" i="1"/>
  <c r="R59" i="2" s="1"/>
  <c r="E21" i="1"/>
  <c r="D22" i="1"/>
  <c r="R60" i="2" s="1"/>
  <c r="E22" i="1"/>
  <c r="D23" i="1"/>
  <c r="R61" i="2" s="1"/>
  <c r="E23" i="1"/>
  <c r="D24" i="1"/>
  <c r="R13" i="2" s="1"/>
  <c r="E24" i="1"/>
  <c r="D33" i="1"/>
  <c r="AA57" i="2" s="1"/>
  <c r="AB57" i="2" s="1"/>
  <c r="E33" i="1"/>
  <c r="D34" i="1"/>
  <c r="AA58" i="2" s="1"/>
  <c r="AB58" i="2" s="1"/>
  <c r="D25" i="1"/>
  <c r="R63" i="2" s="1"/>
  <c r="E25" i="1"/>
  <c r="D35" i="1"/>
  <c r="AA59" i="2" s="1"/>
  <c r="D36" i="1"/>
  <c r="AA60" i="2" s="1"/>
  <c r="E26" i="1"/>
  <c r="D43" i="1"/>
  <c r="AA12" i="2" s="1"/>
  <c r="D37" i="1"/>
  <c r="AA13" i="2" s="1"/>
  <c r="D42" i="1"/>
  <c r="AA27" i="2" s="1"/>
  <c r="D48" i="1"/>
  <c r="AJ57" i="2" s="1"/>
  <c r="E48" i="1"/>
  <c r="D49" i="1"/>
  <c r="AJ22" i="2" s="1"/>
  <c r="D50" i="1"/>
  <c r="AJ59" i="2" s="1"/>
  <c r="D51" i="1"/>
  <c r="AJ11" i="2" s="1"/>
  <c r="D52" i="1"/>
  <c r="AJ12" i="2" s="1"/>
  <c r="D60" i="1"/>
  <c r="AS21" i="2" s="1"/>
  <c r="AT21" i="2" s="1"/>
  <c r="E60" i="1"/>
  <c r="D61" i="1"/>
  <c r="AS9" i="2" s="1"/>
  <c r="D62" i="1"/>
  <c r="AS10" i="2" s="1"/>
  <c r="D63" i="1"/>
  <c r="AS24" i="2" s="1"/>
  <c r="AT24" i="2" s="1"/>
  <c r="D55" i="1"/>
  <c r="AJ28" i="2" s="1"/>
  <c r="D64" i="1"/>
  <c r="R114" i="2" s="1"/>
  <c r="D65" i="1"/>
  <c r="AS13" i="2" s="1"/>
  <c r="D77" i="1"/>
  <c r="BB21" i="2" s="1"/>
  <c r="E77" i="1"/>
  <c r="D74" i="1"/>
  <c r="BB107" i="2" s="1"/>
  <c r="BC107" i="2" s="1"/>
  <c r="D76" i="1"/>
  <c r="BB71" i="2" s="1"/>
  <c r="D78" i="1"/>
  <c r="D79" i="1"/>
  <c r="BB25" i="2" s="1"/>
  <c r="D75" i="1"/>
  <c r="AA15" i="2"/>
  <c r="R58" i="2" l="1"/>
  <c r="S58" i="2" s="1"/>
  <c r="AS27" i="2"/>
  <c r="AA63" i="2"/>
  <c r="AJ9" i="2"/>
  <c r="R21" i="2"/>
  <c r="R102" i="2"/>
  <c r="AA64" i="2"/>
  <c r="I12" i="2"/>
  <c r="AJ62" i="2"/>
  <c r="R22" i="2"/>
  <c r="AJ26" i="2"/>
  <c r="I25" i="2"/>
  <c r="AS23" i="2"/>
  <c r="AT23" i="2" s="1"/>
  <c r="AJ58" i="2"/>
  <c r="I58" i="2"/>
  <c r="J58" i="2" s="1"/>
  <c r="AS11" i="2"/>
  <c r="R64" i="2"/>
  <c r="AJ15" i="2"/>
  <c r="AS57" i="2"/>
  <c r="U9" i="1"/>
  <c r="AS22" i="2"/>
  <c r="AJ64" i="2"/>
  <c r="I14" i="2"/>
  <c r="I63" i="2"/>
  <c r="BB96" i="2"/>
  <c r="AS64" i="2"/>
  <c r="AA16" i="2"/>
  <c r="AS15" i="2"/>
  <c r="AJ8" i="2"/>
  <c r="AS29" i="2"/>
  <c r="AJ21" i="2"/>
  <c r="AK21" i="2" s="1"/>
  <c r="BB83" i="2"/>
  <c r="BB69" i="2"/>
  <c r="R8" i="2"/>
  <c r="I21" i="2"/>
  <c r="I29" i="2"/>
  <c r="U8" i="1"/>
  <c r="U63" i="1"/>
  <c r="U37" i="1"/>
  <c r="BB70" i="2"/>
  <c r="BB197" i="2"/>
  <c r="BB184" i="2"/>
  <c r="U34" i="1"/>
  <c r="U84" i="1"/>
  <c r="AA21" i="2"/>
  <c r="AB21" i="2" s="1"/>
  <c r="R25" i="2"/>
  <c r="S25" i="2" s="1"/>
  <c r="BB200" i="2"/>
  <c r="BB187" i="2"/>
  <c r="U77" i="1"/>
  <c r="U22" i="1"/>
  <c r="U5" i="1"/>
  <c r="U67" i="1"/>
  <c r="U42" i="1"/>
  <c r="BK57" i="2"/>
  <c r="BL57" i="2" s="1"/>
  <c r="BK196" i="2"/>
  <c r="BL196" i="2" s="1"/>
  <c r="BK183" i="2"/>
  <c r="BB73" i="2"/>
  <c r="AS61" i="2"/>
  <c r="AA61" i="2"/>
  <c r="R12" i="2"/>
  <c r="AS25" i="2"/>
  <c r="I16" i="2"/>
  <c r="BB199" i="2"/>
  <c r="BB186" i="2"/>
  <c r="BB196" i="2"/>
  <c r="BB183" i="2"/>
  <c r="U6" i="1"/>
  <c r="U14" i="1"/>
  <c r="BK197" i="2"/>
  <c r="BL197" i="2" s="1"/>
  <c r="BK184" i="2"/>
  <c r="BL184" i="2" s="1"/>
  <c r="U38" i="1"/>
  <c r="U49" i="1"/>
  <c r="AJ10" i="2"/>
  <c r="AJ23" i="2"/>
  <c r="BB12" i="2"/>
  <c r="BB122" i="2"/>
  <c r="AS26" i="2"/>
  <c r="AA25" i="2"/>
  <c r="R15" i="2"/>
  <c r="BB201" i="2"/>
  <c r="BB188" i="2"/>
  <c r="BB23" i="2"/>
  <c r="BB198" i="2"/>
  <c r="BB185" i="2"/>
  <c r="AS62" i="2"/>
  <c r="U7" i="1"/>
  <c r="U48" i="1"/>
  <c r="R191" i="2"/>
  <c r="S191" i="2" s="1"/>
  <c r="R204" i="2"/>
  <c r="S204" i="2" s="1"/>
  <c r="U28" i="1"/>
  <c r="U11" i="1"/>
  <c r="U51" i="1"/>
  <c r="U64" i="1"/>
  <c r="U33" i="1"/>
  <c r="BB106" i="2"/>
  <c r="BB170" i="2"/>
  <c r="BC170" i="2" s="1"/>
  <c r="AS59" i="2"/>
  <c r="AT59" i="2" s="1"/>
  <c r="U79" i="1"/>
  <c r="BB149" i="2"/>
  <c r="BB175" i="2"/>
  <c r="U65" i="1"/>
  <c r="U78" i="1"/>
  <c r="U53" i="1"/>
  <c r="U60" i="1"/>
  <c r="U35" i="1"/>
  <c r="U52" i="1"/>
  <c r="U76" i="1"/>
  <c r="U43" i="1"/>
  <c r="R77" i="2"/>
  <c r="R178" i="2"/>
  <c r="S178" i="2" s="1"/>
  <c r="R165" i="2"/>
  <c r="S165" i="2" s="1"/>
  <c r="U74" i="1"/>
  <c r="BB118" i="2"/>
  <c r="U26" i="1"/>
  <c r="BB82" i="2"/>
  <c r="BC82" i="2" s="1"/>
  <c r="BB135" i="2"/>
  <c r="BB174" i="2"/>
  <c r="AA11" i="2"/>
  <c r="U24" i="1"/>
  <c r="U20" i="1"/>
  <c r="U36" i="1"/>
  <c r="U54" i="1"/>
  <c r="U50" i="1"/>
  <c r="U40" i="1"/>
  <c r="U13" i="1"/>
  <c r="U66" i="1"/>
  <c r="U21" i="1"/>
  <c r="R27" i="2"/>
  <c r="BB84" i="2"/>
  <c r="BB173" i="2"/>
  <c r="AA17" i="2"/>
  <c r="AA14" i="2"/>
  <c r="BB146" i="2"/>
  <c r="BB172" i="2"/>
  <c r="U23" i="1"/>
  <c r="U10" i="1"/>
  <c r="U25" i="1"/>
  <c r="U41" i="1"/>
  <c r="U62" i="1"/>
  <c r="I57" i="2"/>
  <c r="BB145" i="2"/>
  <c r="BC145" i="2" s="1"/>
  <c r="BB171" i="2"/>
  <c r="BC171" i="2" s="1"/>
  <c r="R89" i="2"/>
  <c r="U19" i="1"/>
  <c r="U61" i="1"/>
  <c r="AJ61" i="2"/>
  <c r="BB57" i="2"/>
  <c r="BC57" i="2" s="1"/>
  <c r="BB8" i="2"/>
  <c r="I24" i="2"/>
  <c r="AJ27" i="2"/>
  <c r="BB110" i="2"/>
  <c r="BB94" i="2"/>
  <c r="BB123" i="2"/>
  <c r="BB58" i="2"/>
  <c r="BC58" i="2" s="1"/>
  <c r="BB10" i="2"/>
  <c r="AA29" i="2"/>
  <c r="R23" i="2"/>
  <c r="R14" i="2"/>
  <c r="AA23" i="2"/>
  <c r="AB23" i="2" s="1"/>
  <c r="I9" i="2"/>
  <c r="BB119" i="2"/>
  <c r="BC119" i="2" s="1"/>
  <c r="AS60" i="2"/>
  <c r="I13" i="2"/>
  <c r="BB136" i="2"/>
  <c r="BB158" i="2"/>
  <c r="BC158" i="2" s="1"/>
  <c r="U55" i="1"/>
  <c r="U68" i="1"/>
  <c r="R65" i="2"/>
  <c r="S65" i="2" s="1"/>
  <c r="BB99" i="2"/>
  <c r="BB61" i="2"/>
  <c r="AA24" i="2"/>
  <c r="S63" i="2"/>
  <c r="AJ24" i="2"/>
  <c r="BB98" i="2"/>
  <c r="BB108" i="2"/>
  <c r="AA62" i="2"/>
  <c r="AS58" i="2"/>
  <c r="AS65" i="2"/>
  <c r="I11" i="2"/>
  <c r="I10" i="2"/>
  <c r="AS8" i="2"/>
  <c r="U75" i="1"/>
  <c r="BB159" i="2"/>
  <c r="U12" i="1"/>
  <c r="BB160" i="2"/>
  <c r="U27" i="1"/>
  <c r="BB161" i="2"/>
  <c r="AA18" i="2"/>
  <c r="BB162" i="2"/>
  <c r="BB62" i="2"/>
  <c r="AJ25" i="2"/>
  <c r="AJ60" i="2"/>
  <c r="AJ14" i="2"/>
  <c r="AA66" i="2"/>
  <c r="BB9" i="2"/>
  <c r="BB81" i="2"/>
  <c r="BC81" i="2" s="1"/>
  <c r="BB120" i="2"/>
  <c r="AA8" i="2"/>
  <c r="AA31" i="2"/>
  <c r="R10" i="2"/>
  <c r="AS14" i="2"/>
  <c r="BB59" i="2"/>
  <c r="AA26" i="2"/>
  <c r="BB157" i="2"/>
  <c r="BC157" i="2" s="1"/>
  <c r="R126" i="2"/>
  <c r="R66" i="2"/>
  <c r="BB86" i="2"/>
  <c r="BB26" i="2"/>
  <c r="BB13" i="2"/>
  <c r="BB148" i="2"/>
  <c r="BB147" i="2"/>
  <c r="BB72" i="2"/>
  <c r="BB60" i="2"/>
  <c r="BB95" i="2"/>
  <c r="BC95" i="2" s="1"/>
  <c r="I64" i="2"/>
  <c r="BB74" i="2"/>
  <c r="BB121" i="2"/>
  <c r="AS12" i="2"/>
  <c r="BB22" i="2"/>
  <c r="BB111" i="2"/>
  <c r="I23" i="2"/>
  <c r="BB109" i="2"/>
  <c r="R16" i="2"/>
  <c r="AA9" i="2"/>
  <c r="I26" i="2"/>
  <c r="BB131" i="2"/>
  <c r="BB144" i="2"/>
  <c r="I28" i="2"/>
  <c r="BB132" i="2"/>
  <c r="BC132" i="2" s="1"/>
  <c r="R62" i="2"/>
  <c r="S62" i="2" s="1"/>
  <c r="R11" i="2"/>
  <c r="R24" i="2"/>
  <c r="BB85" i="2"/>
  <c r="BB133" i="2"/>
  <c r="BB97" i="2"/>
  <c r="AA22" i="2"/>
  <c r="AB22" i="2" s="1"/>
  <c r="AA10" i="2"/>
  <c r="BB11" i="2"/>
  <c r="BB134" i="2"/>
  <c r="BB24" i="2"/>
  <c r="R26" i="2"/>
  <c r="S26" i="2" s="1"/>
  <c r="BK21" i="2"/>
  <c r="BL21" i="2" s="1"/>
  <c r="U85" i="1"/>
</calcChain>
</file>

<file path=xl/sharedStrings.xml><?xml version="1.0" encoding="utf-8"?>
<sst xmlns="http://schemas.openxmlformats.org/spreadsheetml/2006/main" count="1200" uniqueCount="153">
  <si>
    <t>Vind</t>
  </si>
  <si>
    <t xml:space="preserve">5½ S22 Mille </t>
  </si>
  <si>
    <t>for kuttere og platgattere</t>
  </si>
  <si>
    <t>Løb 5</t>
  </si>
  <si>
    <t>Løb 6</t>
  </si>
  <si>
    <t>for folkebåde</t>
  </si>
  <si>
    <t>Chresten K</t>
  </si>
  <si>
    <t>K25 S27 Abelone</t>
  </si>
  <si>
    <t>S38 D1 Bel Ami</t>
  </si>
  <si>
    <t>A45 Ursa</t>
  </si>
  <si>
    <t>S45 Bombus</t>
  </si>
  <si>
    <t>S30 D29 Ingo</t>
  </si>
  <si>
    <t>F D136 Diana</t>
  </si>
  <si>
    <t>Taja</t>
  </si>
  <si>
    <t>Maj</t>
  </si>
  <si>
    <t>Bane</t>
    <phoneticPr fontId="1" type="noConversion"/>
  </si>
  <si>
    <t>Respit</t>
  </si>
  <si>
    <t>D339 Hlin</t>
  </si>
  <si>
    <t>S38 D13 Kuling</t>
  </si>
  <si>
    <t>J368 Petrel</t>
  </si>
  <si>
    <t>J281 Raisa</t>
  </si>
  <si>
    <t>Kun bedste 10</t>
  </si>
  <si>
    <t>F S954 Lova</t>
  </si>
  <si>
    <t>S35 D1 Blomsten II</t>
  </si>
  <si>
    <t>H D87 Marie</t>
  </si>
  <si>
    <t>M30 DEN51 Trio</t>
  </si>
  <si>
    <t>V 6 Passat</t>
  </si>
  <si>
    <t>Løb 1</t>
  </si>
  <si>
    <t>Løb 2</t>
  </si>
  <si>
    <t>Løb 3</t>
  </si>
  <si>
    <t>Løb 4</t>
  </si>
  <si>
    <t>EX38 Skjald</t>
  </si>
  <si>
    <t xml:space="preserve">for små både  </t>
  </si>
  <si>
    <t>Octavia</t>
  </si>
  <si>
    <t>resultater</t>
  </si>
  <si>
    <t>F D584 Trixie</t>
  </si>
  <si>
    <t>S38 D11 Rollo</t>
  </si>
  <si>
    <t>F D463 Isfugl</t>
  </si>
  <si>
    <t>S 33 Glory</t>
  </si>
  <si>
    <t>Nirvana</t>
  </si>
  <si>
    <t>Nr.</t>
  </si>
  <si>
    <t>Randi</t>
  </si>
  <si>
    <t>Ida</t>
  </si>
  <si>
    <t>6 D15 Oui Oui</t>
  </si>
  <si>
    <t>M30 57 Carita</t>
  </si>
  <si>
    <t>Susanna Bris</t>
  </si>
  <si>
    <t>J 397 Getting Straigth</t>
  </si>
  <si>
    <t>Randø</t>
  </si>
  <si>
    <t>Spidsgattere</t>
  </si>
  <si>
    <t>Kuttere og Platgattere</t>
  </si>
  <si>
    <t>Dato</t>
  </si>
  <si>
    <t>Bådnavn</t>
  </si>
  <si>
    <t>Sejltid</t>
  </si>
  <si>
    <t>Ber. Tid</t>
  </si>
  <si>
    <t>Point</t>
  </si>
  <si>
    <t>Måltid</t>
    <phoneticPr fontId="1" type="noConversion"/>
  </si>
  <si>
    <t>Store både</t>
  </si>
  <si>
    <t>Små både</t>
  </si>
  <si>
    <t>GER26 Willy Lehmann</t>
  </si>
  <si>
    <t>O D4 Hanne</t>
  </si>
  <si>
    <t>S45 D16 Fant</t>
  </si>
  <si>
    <t>Sølve</t>
  </si>
  <si>
    <t>Respit i sek</t>
  </si>
  <si>
    <t>Fuld bane</t>
  </si>
  <si>
    <t>Lille bane</t>
  </si>
  <si>
    <t>7.11</t>
  </si>
  <si>
    <t>3.03</t>
  </si>
  <si>
    <t>3.30</t>
  </si>
  <si>
    <t>5.52</t>
  </si>
  <si>
    <t>Starttid</t>
    <phoneticPr fontId="1" type="noConversion"/>
  </si>
  <si>
    <t xml:space="preserve"> = betyder at de ikke tæller med i regnskabet</t>
    <phoneticPr fontId="1" type="noConversion"/>
  </si>
  <si>
    <t>Tejsten</t>
  </si>
  <si>
    <t xml:space="preserve">for hurtige både </t>
  </si>
  <si>
    <t>Vixen</t>
    <phoneticPr fontId="1" type="noConversion"/>
  </si>
  <si>
    <t>Z Mila</t>
  </si>
  <si>
    <t>F D537 69´eren</t>
  </si>
  <si>
    <t>Folkebåde</t>
  </si>
  <si>
    <t xml:space="preserve">Hurtige både         </t>
  </si>
  <si>
    <t>Båd</t>
  </si>
  <si>
    <t>NNL</t>
  </si>
  <si>
    <t>total</t>
  </si>
  <si>
    <t>S45 D19 Kiva</t>
  </si>
  <si>
    <t>S K 5 Victoria (7m)</t>
  </si>
  <si>
    <t>A84 Tiro</t>
  </si>
  <si>
    <t>V4 Heto</t>
  </si>
  <si>
    <t>V2 Porthos</t>
  </si>
  <si>
    <t>Callina</t>
  </si>
  <si>
    <t>Spar</t>
  </si>
  <si>
    <t xml:space="preserve">Puff </t>
  </si>
  <si>
    <t>Aleta</t>
  </si>
  <si>
    <t>FD 837 Namnam</t>
  </si>
  <si>
    <t>12. maj 2014</t>
  </si>
  <si>
    <t xml:space="preserve">12. maj </t>
  </si>
  <si>
    <t>21. maj</t>
  </si>
  <si>
    <t>28. maj</t>
  </si>
  <si>
    <t>4. jun</t>
  </si>
  <si>
    <t>11. jun</t>
  </si>
  <si>
    <t>18. jun</t>
  </si>
  <si>
    <t>25. jun</t>
  </si>
  <si>
    <t>30. jul</t>
  </si>
  <si>
    <t>6. aug</t>
  </si>
  <si>
    <t>13. aug</t>
  </si>
  <si>
    <t>20. aug</t>
  </si>
  <si>
    <t>27. aug</t>
  </si>
  <si>
    <t>3. sep</t>
  </si>
  <si>
    <t>10. sep</t>
  </si>
  <si>
    <t>17. sep</t>
  </si>
  <si>
    <t>24.sep</t>
  </si>
  <si>
    <t>21. maj 2015</t>
  </si>
  <si>
    <t>Løb 7</t>
  </si>
  <si>
    <t>Nannie</t>
  </si>
  <si>
    <t>Moderne både</t>
  </si>
  <si>
    <t xml:space="preserve">for  spidsgattere. </t>
  </si>
  <si>
    <t xml:space="preserve">for store både </t>
  </si>
  <si>
    <t>Rosa</t>
  </si>
  <si>
    <t>28. maj 2015</t>
  </si>
  <si>
    <t>4. juni 2015</t>
  </si>
  <si>
    <t>11. juni 2015</t>
  </si>
  <si>
    <t>18. juni 2015</t>
  </si>
  <si>
    <t>25. juni 2015</t>
  </si>
  <si>
    <t>Bane</t>
  </si>
  <si>
    <t>30. juli 2015</t>
  </si>
  <si>
    <t>6. august</t>
  </si>
  <si>
    <t>13. august</t>
  </si>
  <si>
    <t>CAN</t>
  </si>
  <si>
    <t>Aramis</t>
  </si>
  <si>
    <t>Junie</t>
  </si>
  <si>
    <t>20. august</t>
  </si>
  <si>
    <t>27. august</t>
  </si>
  <si>
    <t xml:space="preserve">3. september </t>
  </si>
  <si>
    <t xml:space="preserve">10. september </t>
  </si>
  <si>
    <t>Atle S S2</t>
  </si>
  <si>
    <t>Lurifax</t>
  </si>
  <si>
    <t xml:space="preserve">17. september </t>
  </si>
  <si>
    <t xml:space="preserve">24. september </t>
  </si>
  <si>
    <t>Øresundsmesterskabet 2015</t>
  </si>
  <si>
    <t>Atli S S2</t>
  </si>
  <si>
    <t>J 397 Getting Straight</t>
  </si>
  <si>
    <t>Junie 6 D62</t>
  </si>
  <si>
    <t>Nannie A 120</t>
  </si>
  <si>
    <t>for moderne træbåde</t>
  </si>
  <si>
    <t>5,5 G26 Willy Lehmann</t>
  </si>
  <si>
    <t>M30 51 Trio</t>
  </si>
  <si>
    <t>S K 5 Victoria (7mS)</t>
  </si>
  <si>
    <t>NK D4 Can III</t>
  </si>
  <si>
    <t>A12 Callina</t>
  </si>
  <si>
    <t>K25 S27 Abelone 3</t>
  </si>
  <si>
    <t>V1 Aramis</t>
  </si>
  <si>
    <t>V6 Passat</t>
  </si>
  <si>
    <t>MAC 1 Rosa</t>
  </si>
  <si>
    <t>J 368 Petrel</t>
  </si>
  <si>
    <t>J 281 Raisa</t>
  </si>
  <si>
    <t>F D837 Namnam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</si>
</sst>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7.5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sz val="8"/>
      <name val="Calibri"/>
      <family val="2"/>
    </font>
    <font>
      <b/>
      <i/>
      <sz val="10"/>
      <color indexed="18"/>
      <name val="Calibri"/>
      <family val="2"/>
    </font>
    <font>
      <b/>
      <i/>
      <sz val="14"/>
      <color indexed="18"/>
      <name val="Calibri"/>
      <family val="2"/>
    </font>
    <font>
      <b/>
      <sz val="8"/>
      <name val="Calibri"/>
      <family val="2"/>
    </font>
    <font>
      <b/>
      <i/>
      <sz val="12"/>
      <color indexed="1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name val="Calibri"/>
      <family val="2"/>
    </font>
    <font>
      <sz val="9"/>
      <name val="Calibri"/>
      <family val="2"/>
    </font>
    <font>
      <b/>
      <sz val="10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5" fontId="7" fillId="2" borderId="0" xfId="0" applyNumberFormat="1" applyFont="1" applyFill="1" applyBorder="1" applyAlignment="1">
      <alignment vertical="center"/>
    </xf>
    <xf numFmtId="21" fontId="7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45" fontId="8" fillId="2" borderId="0" xfId="0" applyNumberFormat="1" applyFont="1" applyFill="1" applyBorder="1" applyAlignment="1">
      <alignment horizontal="center" vertical="center"/>
    </xf>
    <xf numFmtId="21" fontId="8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45" fontId="5" fillId="0" borderId="0" xfId="0" applyNumberFormat="1" applyFont="1" applyBorder="1" applyAlignment="1">
      <alignment vertical="center"/>
    </xf>
    <xf numFmtId="21" fontId="5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5" fontId="7" fillId="0" borderId="0" xfId="0" applyNumberFormat="1" applyFont="1" applyBorder="1" applyAlignment="1">
      <alignment horizontal="center" vertical="center"/>
    </xf>
    <xf numFmtId="21" fontId="7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21" fontId="5" fillId="0" borderId="0" xfId="0" applyNumberFormat="1" applyFont="1" applyFill="1" applyBorder="1" applyAlignment="1">
      <alignment vertical="center" wrapText="1"/>
    </xf>
    <xf numFmtId="21" fontId="5" fillId="0" borderId="0" xfId="0" applyNumberFormat="1" applyFont="1" applyFill="1" applyBorder="1" applyAlignment="1">
      <alignment horizontal="center" vertical="center"/>
    </xf>
    <xf numFmtId="45" fontId="5" fillId="0" borderId="0" xfId="0" applyNumberFormat="1" applyFont="1" applyFill="1" applyBorder="1" applyAlignment="1">
      <alignment horizontal="center" vertical="center"/>
    </xf>
    <xf numFmtId="12" fontId="7" fillId="0" borderId="0" xfId="0" applyNumberFormat="1" applyFont="1" applyFill="1" applyBorder="1" applyAlignment="1">
      <alignment horizontal="center" vertical="center"/>
    </xf>
    <xf numFmtId="12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1" fontId="5" fillId="0" borderId="0" xfId="0" applyNumberFormat="1" applyFont="1" applyFill="1" applyBorder="1" applyAlignment="1">
      <alignment vertical="center"/>
    </xf>
    <xf numFmtId="45" fontId="5" fillId="0" borderId="0" xfId="0" applyNumberFormat="1" applyFont="1" applyFill="1" applyBorder="1" applyAlignment="1">
      <alignment vertical="center"/>
    </xf>
    <xf numFmtId="21" fontId="5" fillId="4" borderId="0" xfId="0" applyNumberFormat="1" applyFont="1" applyFill="1" applyBorder="1" applyAlignment="1">
      <alignment vertical="center" wrapText="1"/>
    </xf>
    <xf numFmtId="164" fontId="3" fillId="0" borderId="0" xfId="0" applyNumberFormat="1" applyFont="1"/>
    <xf numFmtId="45" fontId="3" fillId="0" borderId="0" xfId="0" applyNumberFormat="1" applyFont="1"/>
    <xf numFmtId="0" fontId="12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/>
    <xf numFmtId="45" fontId="4" fillId="0" borderId="0" xfId="0" applyNumberFormat="1" applyFont="1"/>
    <xf numFmtId="45" fontId="6" fillId="2" borderId="0" xfId="0" applyNumberFormat="1" applyFont="1" applyFill="1" applyBorder="1" applyAlignment="1">
      <alignment horizontal="center" vertical="top" wrapText="1"/>
    </xf>
    <xf numFmtId="16" fontId="3" fillId="0" borderId="0" xfId="0" applyNumberFormat="1" applyFont="1"/>
    <xf numFmtId="2" fontId="5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>
      <alignment horizontal="center" vertical="top" wrapText="1"/>
    </xf>
    <xf numFmtId="16" fontId="6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top" wrapText="1"/>
    </xf>
    <xf numFmtId="12" fontId="14" fillId="0" borderId="0" xfId="0" applyNumberFormat="1" applyFont="1" applyBorder="1" applyAlignment="1">
      <alignment horizontal="center" vertical="top" wrapText="1"/>
    </xf>
    <xf numFmtId="0" fontId="15" fillId="0" borderId="0" xfId="0" applyFont="1"/>
    <xf numFmtId="0" fontId="14" fillId="0" borderId="0" xfId="0" applyFont="1" applyAlignment="1">
      <alignment horizontal="center"/>
    </xf>
    <xf numFmtId="2" fontId="15" fillId="0" borderId="0" xfId="0" applyNumberFormat="1" applyFont="1"/>
    <xf numFmtId="2" fontId="5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/>
    <xf numFmtId="2" fontId="5" fillId="5" borderId="0" xfId="0" applyNumberFormat="1" applyFont="1" applyFill="1" applyBorder="1" applyAlignment="1">
      <alignment horizontal="right" vertical="center" wrapText="1"/>
    </xf>
    <xf numFmtId="2" fontId="16" fillId="5" borderId="0" xfId="0" applyNumberFormat="1" applyFont="1" applyFill="1" applyBorder="1" applyAlignment="1">
      <alignment horizontal="right" vertical="center"/>
    </xf>
    <xf numFmtId="21" fontId="5" fillId="5" borderId="0" xfId="0" applyNumberFormat="1" applyFont="1" applyFill="1" applyBorder="1" applyAlignment="1">
      <alignment vertical="center" wrapText="1"/>
    </xf>
    <xf numFmtId="164" fontId="0" fillId="0" borderId="0" xfId="0" applyNumberFormat="1" applyBorder="1"/>
    <xf numFmtId="45" fontId="0" fillId="0" borderId="0" xfId="0" applyNumberFormat="1" applyBorder="1"/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1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45" fontId="6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2" fontId="5" fillId="6" borderId="0" xfId="0" applyNumberFormat="1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2" fontId="5" fillId="6" borderId="0" xfId="0" applyNumberFormat="1" applyFont="1" applyFill="1" applyBorder="1" applyAlignment="1">
      <alignment horizontal="right" vertical="center" wrapText="1"/>
    </xf>
    <xf numFmtId="0" fontId="3" fillId="6" borderId="0" xfId="0" applyFont="1" applyFill="1" applyBorder="1"/>
    <xf numFmtId="0" fontId="3" fillId="5" borderId="0" xfId="0" applyFont="1" applyFill="1"/>
    <xf numFmtId="0" fontId="7" fillId="7" borderId="0" xfId="0" applyFont="1" applyFill="1" applyBorder="1" applyAlignment="1">
      <alignment vertical="center"/>
    </xf>
    <xf numFmtId="45" fontId="5" fillId="0" borderId="0" xfId="0" applyNumberFormat="1" applyFont="1" applyBorder="1" applyAlignment="1">
      <alignment horizontal="center" vertical="center"/>
    </xf>
    <xf numFmtId="21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16" fillId="6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Border="1" applyAlignment="1">
      <alignment vertical="top" wrapText="1"/>
    </xf>
    <xf numFmtId="164" fontId="11" fillId="0" borderId="0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tabSelected="1" topLeftCell="A25" workbookViewId="0">
      <selection activeCell="A63" sqref="A63"/>
    </sheetView>
  </sheetViews>
  <sheetFormatPr defaultColWidth="8.85546875" defaultRowHeight="15"/>
  <cols>
    <col min="1" max="1" width="7.42578125" style="80" customWidth="1"/>
    <col min="2" max="2" width="19.85546875" style="80" customWidth="1"/>
    <col min="3" max="3" width="5.7109375" style="38" customWidth="1"/>
    <col min="4" max="4" width="8.28515625" style="39" customWidth="1"/>
    <col min="5" max="20" width="8.42578125" style="6" customWidth="1"/>
    <col min="21" max="21" width="12" style="6" customWidth="1"/>
    <col min="22" max="22" width="8.85546875" style="59"/>
    <col min="23" max="24" width="8.85546875" style="6"/>
    <col min="25" max="25" width="9" style="6" customWidth="1"/>
    <col min="26" max="16384" width="8.85546875" style="6"/>
  </cols>
  <sheetData>
    <row r="1" spans="1:22" ht="15" customHeight="1">
      <c r="V1" s="55"/>
    </row>
    <row r="2" spans="1:22" ht="16.5" customHeight="1">
      <c r="A2" s="81" t="s">
        <v>27</v>
      </c>
      <c r="B2" s="98" t="s">
        <v>135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41"/>
      <c r="T2" s="41"/>
      <c r="U2" s="40" t="s">
        <v>21</v>
      </c>
      <c r="V2" s="56"/>
    </row>
    <row r="3" spans="1:22" ht="15" customHeight="1">
      <c r="A3" s="82"/>
      <c r="B3" s="97" t="s">
        <v>72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41"/>
      <c r="T3" s="41"/>
      <c r="U3" s="40" t="s">
        <v>34</v>
      </c>
      <c r="V3" s="56"/>
    </row>
    <row r="4" spans="1:22" ht="15" customHeight="1">
      <c r="A4" s="83" t="s">
        <v>40</v>
      </c>
      <c r="B4" s="77" t="s">
        <v>78</v>
      </c>
      <c r="C4" s="51" t="s">
        <v>79</v>
      </c>
      <c r="D4" s="44" t="s">
        <v>16</v>
      </c>
      <c r="E4" s="53" t="s">
        <v>92</v>
      </c>
      <c r="F4" s="53" t="s">
        <v>93</v>
      </c>
      <c r="G4" s="53" t="s">
        <v>94</v>
      </c>
      <c r="H4" s="53" t="s">
        <v>95</v>
      </c>
      <c r="I4" s="53" t="s">
        <v>96</v>
      </c>
      <c r="J4" s="53" t="s">
        <v>97</v>
      </c>
      <c r="K4" s="53" t="s">
        <v>98</v>
      </c>
      <c r="L4" s="53" t="s">
        <v>99</v>
      </c>
      <c r="M4" s="53" t="s">
        <v>100</v>
      </c>
      <c r="N4" s="53" t="s">
        <v>101</v>
      </c>
      <c r="O4" s="53" t="s">
        <v>102</v>
      </c>
      <c r="P4" s="53" t="s">
        <v>103</v>
      </c>
      <c r="Q4" s="53" t="s">
        <v>104</v>
      </c>
      <c r="R4" s="53" t="s">
        <v>105</v>
      </c>
      <c r="S4" s="53" t="s">
        <v>106</v>
      </c>
      <c r="T4" s="53" t="s">
        <v>107</v>
      </c>
      <c r="U4" s="54" t="s">
        <v>80</v>
      </c>
      <c r="V4" s="57"/>
    </row>
    <row r="5" spans="1:22" ht="15" customHeight="1">
      <c r="A5" s="84">
        <v>3</v>
      </c>
      <c r="B5" s="77" t="s">
        <v>141</v>
      </c>
      <c r="C5" s="51">
        <v>6.1</v>
      </c>
      <c r="D5" s="44">
        <f>VLOOKUP(C5,'Respit tabel'!A:C,3,FALSE)</f>
        <v>1.5972222222222224E-2</v>
      </c>
      <c r="E5" s="87">
        <f>+'Sejladsresultater 2015'!K8</f>
        <v>0</v>
      </c>
      <c r="F5" s="87">
        <f>+'Sejladsresultater 2015'!K21</f>
        <v>0</v>
      </c>
      <c r="G5" s="87">
        <f>+'Sejladsresultater 2015'!K33</f>
        <v>0</v>
      </c>
      <c r="H5" s="87">
        <f>+'Sejladsresultater 2015'!K45</f>
        <v>0</v>
      </c>
      <c r="I5" s="87">
        <f>+'Sejladsresultater 2015'!K57</f>
        <v>0</v>
      </c>
      <c r="J5" s="87">
        <f>+'Sejladsresultater 2015'!K69</f>
        <v>0</v>
      </c>
      <c r="K5" s="62">
        <f>+'Sejladsresultater 2015'!K81</f>
        <v>0</v>
      </c>
      <c r="L5" s="62">
        <f>+'Sejladsresultater 2015'!K94</f>
        <v>0</v>
      </c>
      <c r="M5" s="62">
        <f>+'Sejladsresultater 2015'!K106</f>
        <v>0</v>
      </c>
      <c r="N5" s="62">
        <f>+'Sejladsresultater 2015'!K118</f>
        <v>0</v>
      </c>
      <c r="O5" s="62">
        <f>+'Sejladsresultater 2015'!K131</f>
        <v>0</v>
      </c>
      <c r="P5" s="62">
        <f>+'Sejladsresultater 2015'!K144</f>
        <v>0</v>
      </c>
      <c r="Q5" s="62">
        <f>+'Sejladsresultater 2015'!K157</f>
        <v>0</v>
      </c>
      <c r="R5" s="62">
        <f>+'Sejladsresultater 2015'!K170</f>
        <v>11</v>
      </c>
      <c r="S5" s="62">
        <f>+'Sejladsresultater 2015'!K183</f>
        <v>0</v>
      </c>
      <c r="T5" s="62">
        <f>+'Sejladsresultater 2015'!K196</f>
        <v>0</v>
      </c>
      <c r="U5" s="52">
        <f>SUM(E5:T5)</f>
        <v>11</v>
      </c>
      <c r="V5" s="58"/>
    </row>
    <row r="6" spans="1:22" ht="15" customHeight="1">
      <c r="A6" s="84">
        <v>1</v>
      </c>
      <c r="B6" s="77" t="s">
        <v>43</v>
      </c>
      <c r="C6" s="51">
        <v>6.3</v>
      </c>
      <c r="D6" s="44">
        <f>VLOOKUP(C6,'Respit tabel'!A:C,3,FALSE)</f>
        <v>1.6574074074074074E-2</v>
      </c>
      <c r="E6" s="87">
        <f>+'Sejladsresultater 2015'!K9</f>
        <v>0</v>
      </c>
      <c r="F6" s="87">
        <f>+'Sejladsresultater 2015'!K22</f>
        <v>12.25</v>
      </c>
      <c r="G6" s="87">
        <f>+'Sejladsresultater 2015'!K34</f>
        <v>12.25</v>
      </c>
      <c r="H6" s="87">
        <f>+'Sejladsresultater 2015'!K46</f>
        <v>12.25</v>
      </c>
      <c r="I6" s="87">
        <f>+'Sejladsresultater 2015'!K58</f>
        <v>12.25</v>
      </c>
      <c r="J6" s="62">
        <f>+'Sejladsresultater 2015'!K70</f>
        <v>12.25</v>
      </c>
      <c r="K6" s="62">
        <f>+'Sejladsresultater 2015'!K82</f>
        <v>12.25</v>
      </c>
      <c r="L6" s="87">
        <f>+'Sejladsresultater 2015'!K95</f>
        <v>0</v>
      </c>
      <c r="M6" s="62">
        <f>+'Sejladsresultater 2015'!K107</f>
        <v>12.25</v>
      </c>
      <c r="N6" s="62">
        <f>+'Sejladsresultater 2015'!K119</f>
        <v>12.25</v>
      </c>
      <c r="O6" s="62">
        <f>+'Sejladsresultater 2015'!K132</f>
        <v>12.25</v>
      </c>
      <c r="P6" s="62">
        <f>+'Sejladsresultater 2015'!K145</f>
        <v>12.25</v>
      </c>
      <c r="Q6" s="62">
        <f>+'Sejladsresultater 2015'!K158</f>
        <v>12.25</v>
      </c>
      <c r="R6" s="62">
        <f>+'Sejladsresultater 2015'!K171</f>
        <v>12.25</v>
      </c>
      <c r="S6" s="62">
        <f>+'Sejladsresultater 2015'!K184</f>
        <v>12.25</v>
      </c>
      <c r="T6" s="62">
        <f>+'Sejladsresultater 2015'!K197</f>
        <v>12.25</v>
      </c>
      <c r="U6" s="52">
        <f>SUM(E6:T6)-(F6+G6+H6+I6)</f>
        <v>122.5</v>
      </c>
      <c r="V6" s="58"/>
    </row>
    <row r="7" spans="1:22" ht="15" customHeight="1">
      <c r="A7" s="84"/>
      <c r="B7" s="77" t="s">
        <v>44</v>
      </c>
      <c r="C7" s="51">
        <v>6.3</v>
      </c>
      <c r="D7" s="44">
        <f>VLOOKUP(C7,'Respit tabel'!A:C,3,FALSE)</f>
        <v>1.6574074074074074E-2</v>
      </c>
      <c r="E7" s="87">
        <f>+'Sejladsresultater 2015'!K11</f>
        <v>0</v>
      </c>
      <c r="F7" s="87">
        <f>+'Sejladsresultater 2015'!K23</f>
        <v>0</v>
      </c>
      <c r="G7" s="87">
        <f>+'Sejladsresultater 2015'!K35</f>
        <v>0</v>
      </c>
      <c r="H7" s="87">
        <f>+'Sejladsresultater 2015'!K47</f>
        <v>0</v>
      </c>
      <c r="I7" s="87">
        <f>+'Sejladsresultater 2015'!K59</f>
        <v>0</v>
      </c>
      <c r="J7" s="87">
        <f>+'Sejladsresultater 2015'!K71</f>
        <v>0</v>
      </c>
      <c r="K7" s="62">
        <f>+'Sejladsresultater 2015'!K83</f>
        <v>0</v>
      </c>
      <c r="L7" s="62">
        <f>+'Sejladsresultater 2015'!K96</f>
        <v>0</v>
      </c>
      <c r="M7" s="62">
        <f>+'Sejladsresultater 2015'!K108</f>
        <v>0</v>
      </c>
      <c r="N7" s="62">
        <f>+'Sejladsresultater 2015'!K120</f>
        <v>0</v>
      </c>
      <c r="O7" s="62">
        <f>+'Sejladsresultater 2015'!K133</f>
        <v>0</v>
      </c>
      <c r="P7" s="62">
        <f>+'Sejladsresultater 2015'!K146</f>
        <v>0</v>
      </c>
      <c r="Q7" s="62">
        <f>+'Sejladsresultater 2015'!K159</f>
        <v>0</v>
      </c>
      <c r="R7" s="62">
        <f>+'Sejladsresultater 2015'!K172</f>
        <v>0</v>
      </c>
      <c r="S7" s="62">
        <f>+'Sejladsresultater 2015'!K185</f>
        <v>0</v>
      </c>
      <c r="T7" s="62">
        <f>+'Sejladsresultater 2015'!K198</f>
        <v>0</v>
      </c>
      <c r="U7" s="52">
        <f t="shared" ref="U7:U14" si="0">SUM(E7:T7)</f>
        <v>0</v>
      </c>
      <c r="V7" s="58"/>
    </row>
    <row r="8" spans="1:22" ht="15" customHeight="1">
      <c r="A8" s="84">
        <v>2</v>
      </c>
      <c r="B8" s="77" t="s">
        <v>74</v>
      </c>
      <c r="C8" s="51">
        <v>6.5</v>
      </c>
      <c r="D8" s="44">
        <f>VLOOKUP(C8,'Respit tabel'!A:C,3,FALSE)</f>
        <v>1.7094907407407409E-2</v>
      </c>
      <c r="E8" s="87">
        <f>+'Sejladsresultater 2015'!K12</f>
        <v>0</v>
      </c>
      <c r="F8" s="87">
        <f>+'Sejladsresultater 2015'!K24</f>
        <v>0</v>
      </c>
      <c r="G8" s="87">
        <f>+'Sejladsresultater 2015'!K36</f>
        <v>0</v>
      </c>
      <c r="H8" s="87">
        <f>+'Sejladsresultater 2015'!K48</f>
        <v>0</v>
      </c>
      <c r="I8" s="87">
        <f>+'Sejladsresultater 2015'!K60</f>
        <v>0</v>
      </c>
      <c r="J8" s="87">
        <f>+'Sejladsresultater 2015'!K72</f>
        <v>0</v>
      </c>
      <c r="K8" s="62">
        <f>+'Sejladsresultater 2015'!K84</f>
        <v>0</v>
      </c>
      <c r="L8" s="62">
        <f>+'Sejladsresultater 2015'!K97</f>
        <v>0</v>
      </c>
      <c r="M8" s="62">
        <f>+'Sejladsresultater 2015'!K109</f>
        <v>10</v>
      </c>
      <c r="N8" s="62">
        <f>+'Sejladsresultater 2015'!K121</f>
        <v>0</v>
      </c>
      <c r="O8" s="62">
        <f>+'Sejladsresultater 2015'!K134</f>
        <v>0</v>
      </c>
      <c r="P8" s="62">
        <f>+'Sejladsresultater 2015'!K147</f>
        <v>0</v>
      </c>
      <c r="Q8" s="62">
        <f>+'Sejladsresultater 2015'!K160</f>
        <v>0</v>
      </c>
      <c r="R8" s="62">
        <f>+'Sejladsresultater 2015'!K173</f>
        <v>0</v>
      </c>
      <c r="S8" s="62">
        <f>+'Sejladsresultater 2015'!K186</f>
        <v>0</v>
      </c>
      <c r="T8" s="62">
        <f>+'Sejladsresultater 2015'!K199</f>
        <v>11</v>
      </c>
      <c r="U8" s="52">
        <f t="shared" si="0"/>
        <v>21</v>
      </c>
      <c r="V8" s="58"/>
    </row>
    <row r="9" spans="1:22" ht="15" customHeight="1">
      <c r="A9" s="85"/>
      <c r="B9" s="77" t="s">
        <v>14</v>
      </c>
      <c r="C9" s="51"/>
      <c r="D9" s="44" t="e">
        <f>VLOOKUP(C9,'Respit tabel'!A:C,3,FALSE)</f>
        <v>#N/A</v>
      </c>
      <c r="E9" s="87">
        <f>+'Sejladsresultater 2015'!K13</f>
        <v>0</v>
      </c>
      <c r="F9" s="87">
        <f>+'Sejladsresultater 2015'!K25</f>
        <v>0</v>
      </c>
      <c r="G9" s="87">
        <f>+'Sejladsresultater 2015'!K37</f>
        <v>0</v>
      </c>
      <c r="H9" s="87">
        <f>+'Sejladsresultater 2015'!K49</f>
        <v>0</v>
      </c>
      <c r="I9" s="87">
        <f>+'Sejladsresultater 2015'!K61</f>
        <v>0</v>
      </c>
      <c r="J9" s="87">
        <f>+'Sejladsresultater 2015'!K73</f>
        <v>0</v>
      </c>
      <c r="K9" s="62">
        <f>+'Sejladsresultater 2015'!K85</f>
        <v>0</v>
      </c>
      <c r="L9" s="62">
        <f>+'Sejladsresultater 2015'!K98</f>
        <v>0</v>
      </c>
      <c r="M9" s="62">
        <f>+'Sejladsresultater 2015'!K110</f>
        <v>0</v>
      </c>
      <c r="N9" s="62">
        <f>+'Sejladsresultater 2015'!K122</f>
        <v>0</v>
      </c>
      <c r="O9" s="62">
        <f>+'Sejladsresultater 2015'!K135</f>
        <v>0</v>
      </c>
      <c r="P9" s="62">
        <f>+'Sejladsresultater 2015'!K148</f>
        <v>0</v>
      </c>
      <c r="Q9" s="62">
        <f>+'Sejladsresultater 2015'!K161</f>
        <v>0</v>
      </c>
      <c r="R9" s="62">
        <f>+'Sejladsresultater 2015'!K174</f>
        <v>0</v>
      </c>
      <c r="S9" s="62">
        <f>+'Sejladsresultater 2015'!K187</f>
        <v>0</v>
      </c>
      <c r="T9" s="62">
        <f>+'Sejladsresultater 2015'!K200</f>
        <v>0</v>
      </c>
      <c r="U9" s="52">
        <f t="shared" si="0"/>
        <v>0</v>
      </c>
      <c r="V9" s="58"/>
    </row>
    <row r="10" spans="1:22" ht="15" customHeight="1">
      <c r="A10" s="85"/>
      <c r="B10" s="77" t="s">
        <v>1</v>
      </c>
      <c r="C10" s="51">
        <v>5.7</v>
      </c>
      <c r="D10" s="44">
        <f>VLOOKUP(C10,'Respit tabel'!A:C,3,FALSE)</f>
        <v>1.4583333333333332E-2</v>
      </c>
      <c r="E10" s="87">
        <f>+'Sejladsresultater 2015'!K14</f>
        <v>0</v>
      </c>
      <c r="F10" s="87">
        <f>+'Sejladsresultater 2015'!K26</f>
        <v>0</v>
      </c>
      <c r="G10" s="87">
        <f>+'Sejladsresultater 2015'!K38</f>
        <v>0</v>
      </c>
      <c r="H10" s="87">
        <f>+'Sejladsresultater 2015'!K50</f>
        <v>0</v>
      </c>
      <c r="I10" s="87">
        <f>+'Sejladsresultater 2015'!K62</f>
        <v>0</v>
      </c>
      <c r="J10" s="87">
        <f>+'Sejladsresultater 2015'!K74</f>
        <v>0</v>
      </c>
      <c r="K10" s="62">
        <f>+'Sejladsresultater 2015'!K86</f>
        <v>0</v>
      </c>
      <c r="L10" s="62">
        <f>+'Sejladsresultater 2015'!K99</f>
        <v>0</v>
      </c>
      <c r="M10" s="62">
        <f>+'Sejladsresultater 2015'!K111</f>
        <v>0</v>
      </c>
      <c r="N10" s="62">
        <f>+'Sejladsresultater 2015'!K123</f>
        <v>0</v>
      </c>
      <c r="O10" s="62">
        <f>+'Sejladsresultater 2015'!K136</f>
        <v>0</v>
      </c>
      <c r="P10" s="62">
        <f>+'Sejladsresultater 2015'!K149</f>
        <v>0</v>
      </c>
      <c r="Q10" s="62">
        <f>+'Sejladsresultater 2015'!K162</f>
        <v>0</v>
      </c>
      <c r="R10" s="62">
        <f>+'Sejladsresultater 2015'!K175</f>
        <v>0</v>
      </c>
      <c r="S10" s="62">
        <f>+'Sejladsresultater 2015'!K188</f>
        <v>0</v>
      </c>
      <c r="T10" s="62">
        <f>+'Sejladsresultater 2015'!K201</f>
        <v>0</v>
      </c>
      <c r="U10" s="52">
        <f t="shared" si="0"/>
        <v>0</v>
      </c>
      <c r="V10" s="58"/>
    </row>
    <row r="11" spans="1:22" ht="15" customHeight="1">
      <c r="A11" s="85"/>
      <c r="B11" s="77" t="s">
        <v>142</v>
      </c>
      <c r="C11" s="51">
        <v>6.8</v>
      </c>
      <c r="D11" s="44">
        <f>VLOOKUP(C11,'Respit tabel'!A:C,3,FALSE)</f>
        <v>1.7881944444444443E-2</v>
      </c>
      <c r="E11" s="87">
        <f>+'Sejladsresultater 2015'!K15</f>
        <v>0</v>
      </c>
      <c r="F11" s="87">
        <f>+'Sejladsresultater 2015'!K27</f>
        <v>0</v>
      </c>
      <c r="G11" s="87">
        <f>+'Sejladsresultater 2015'!K39</f>
        <v>0</v>
      </c>
      <c r="H11" s="87">
        <f>+'Sejladsresultater 2015'!K51</f>
        <v>0</v>
      </c>
      <c r="I11" s="87">
        <f>+'Sejladsresultater 2015'!K63</f>
        <v>0</v>
      </c>
      <c r="J11" s="87">
        <f>+'Sejladsresultater 2015'!K75</f>
        <v>0</v>
      </c>
      <c r="K11" s="62">
        <f>+'Sejladsresultater 2015'!K87</f>
        <v>0</v>
      </c>
      <c r="L11" s="62">
        <f>+'Sejladsresultater 2015'!K100</f>
        <v>0</v>
      </c>
      <c r="M11" s="62">
        <f>+'Sejladsresultater 2015'!K112</f>
        <v>0</v>
      </c>
      <c r="N11" s="62">
        <f>+'Sejladsresultater 2015'!K124</f>
        <v>0</v>
      </c>
      <c r="O11" s="62">
        <f>+'Sejladsresultater 2015'!K137</f>
        <v>0</v>
      </c>
      <c r="P11" s="62">
        <f>+'Sejladsresultater 2015'!K150</f>
        <v>0</v>
      </c>
      <c r="Q11" s="62">
        <f>+'Sejladsresultater 2015'!K163</f>
        <v>0</v>
      </c>
      <c r="R11" s="62">
        <f>+'Sejladsresultater 2015'!K176</f>
        <v>0</v>
      </c>
      <c r="S11" s="62">
        <f>+'Sejladsresultater 2015'!K189</f>
        <v>0</v>
      </c>
      <c r="T11" s="62">
        <f>+'Sejladsresultater 2015'!K202</f>
        <v>0</v>
      </c>
      <c r="U11" s="52">
        <f t="shared" si="0"/>
        <v>0</v>
      </c>
      <c r="V11" s="58"/>
    </row>
    <row r="12" spans="1:22" ht="15" customHeight="1">
      <c r="A12" s="85"/>
      <c r="B12" s="77" t="s">
        <v>73</v>
      </c>
      <c r="C12" s="51">
        <v>5.3</v>
      </c>
      <c r="D12" s="44">
        <f>VLOOKUP(C12,'Respit tabel'!A:C,3,FALSE)</f>
        <v>1.3194444444444444E-2</v>
      </c>
      <c r="E12" s="87">
        <f>+'Sejladsresultater 2015'!K16</f>
        <v>0</v>
      </c>
      <c r="F12" s="87">
        <f>+'Sejladsresultater 2015'!K28</f>
        <v>0</v>
      </c>
      <c r="G12" s="87">
        <f>+'Sejladsresultater 2015'!K40</f>
        <v>0</v>
      </c>
      <c r="H12" s="87">
        <f>+'Sejladsresultater 2015'!K52</f>
        <v>0</v>
      </c>
      <c r="I12" s="87">
        <f>+'Sejladsresultater 2015'!K64</f>
        <v>0</v>
      </c>
      <c r="J12" s="87">
        <f>+'Sejladsresultater 2015'!K76</f>
        <v>0</v>
      </c>
      <c r="K12" s="62">
        <f>+'Sejladsresultater 2015'!K88</f>
        <v>0</v>
      </c>
      <c r="L12" s="62">
        <f>+'Sejladsresultater 2015'!K101</f>
        <v>0</v>
      </c>
      <c r="M12" s="62">
        <f>+'Sejladsresultater 2015'!K113</f>
        <v>0</v>
      </c>
      <c r="N12" s="62">
        <f>+'Sejladsresultater 2015'!K125</f>
        <v>0</v>
      </c>
      <c r="O12" s="62">
        <f>+'Sejladsresultater 2015'!K138</f>
        <v>0</v>
      </c>
      <c r="P12" s="62">
        <f>+'Sejladsresultater 2015'!K151</f>
        <v>0</v>
      </c>
      <c r="Q12" s="62">
        <f>+'Sejladsresultater 2015'!K164</f>
        <v>0</v>
      </c>
      <c r="R12" s="62">
        <f>+'Sejladsresultater 2015'!K177</f>
        <v>0</v>
      </c>
      <c r="S12" s="62">
        <f>+'Sejladsresultater 2015'!K190</f>
        <v>0</v>
      </c>
      <c r="T12" s="62">
        <f>+'Sejladsresultater 2015'!K203</f>
        <v>0</v>
      </c>
      <c r="U12" s="52">
        <f t="shared" si="0"/>
        <v>0</v>
      </c>
      <c r="V12" s="58"/>
    </row>
    <row r="13" spans="1:22" ht="15" customHeight="1">
      <c r="A13" s="85"/>
      <c r="B13" s="77" t="s">
        <v>143</v>
      </c>
      <c r="C13" s="51"/>
      <c r="D13" s="44" t="e">
        <f>VLOOKUP(C13,'Respit tabel'!A:C,3,FALSE)</f>
        <v>#N/A</v>
      </c>
      <c r="E13" s="87">
        <f>+'Sejladsresultater 2015'!K17</f>
        <v>0</v>
      </c>
      <c r="F13" s="87">
        <f>+'Sejladsresultater 2015'!K29</f>
        <v>0</v>
      </c>
      <c r="G13" s="87">
        <f>+'Sejladsresultater 2015'!K41</f>
        <v>0</v>
      </c>
      <c r="H13" s="87">
        <f>+'Sejladsresultater 2015'!K53</f>
        <v>0</v>
      </c>
      <c r="I13" s="87">
        <f>+'Sejladsresultater 2015'!K65</f>
        <v>0</v>
      </c>
      <c r="J13" s="87">
        <f>+'Sejladsresultater 2015'!K77</f>
        <v>0</v>
      </c>
      <c r="K13" s="62">
        <f>+'Sejladsresultater 2015'!K89</f>
        <v>0</v>
      </c>
      <c r="L13" s="62">
        <f>+'Sejladsresultater 2015'!K102</f>
        <v>0</v>
      </c>
      <c r="M13" s="62">
        <f>+'Sejladsresultater 2015'!K114</f>
        <v>0</v>
      </c>
      <c r="N13" s="62">
        <f>+'Sejladsresultater 2015'!K126</f>
        <v>0</v>
      </c>
      <c r="O13" s="62">
        <f>+'Sejladsresultater 2015'!K139</f>
        <v>0</v>
      </c>
      <c r="P13" s="62">
        <f>+'Sejladsresultater 2015'!K152</f>
        <v>0</v>
      </c>
      <c r="Q13" s="62">
        <f>+'Sejladsresultater 2015'!K165</f>
        <v>0</v>
      </c>
      <c r="R13" s="62">
        <f>+'Sejladsresultater 2015'!K178</f>
        <v>0</v>
      </c>
      <c r="S13" s="62">
        <f>+'Sejladsresultater 2015'!K191</f>
        <v>0</v>
      </c>
      <c r="T13" s="62">
        <f>+'Sejladsresultater 2015'!K204</f>
        <v>0</v>
      </c>
      <c r="U13" s="52">
        <f t="shared" si="0"/>
        <v>0</v>
      </c>
      <c r="V13" s="58"/>
    </row>
    <row r="14" spans="1:22" ht="15" customHeight="1">
      <c r="A14" s="85">
        <v>3</v>
      </c>
      <c r="B14" s="77" t="s">
        <v>144</v>
      </c>
      <c r="C14" s="51">
        <v>6</v>
      </c>
      <c r="D14" s="79">
        <f>VLOOKUP(C14,'Respit tabel'!A:C,3,FALSE)</f>
        <v>1.5625E-2</v>
      </c>
      <c r="E14" s="90"/>
      <c r="F14" s="90"/>
      <c r="G14" s="90"/>
      <c r="H14" s="90"/>
      <c r="I14" s="90"/>
      <c r="J14" s="90"/>
      <c r="K14" s="63"/>
      <c r="L14" s="63"/>
      <c r="M14" s="62">
        <f>+'Sejladsresultater 2015'!K115</f>
        <v>11</v>
      </c>
      <c r="N14" s="62">
        <f>+'Sejladsresultater 2015'!K127</f>
        <v>0</v>
      </c>
      <c r="O14" s="62">
        <f>+'Sejladsresultater 2015'!K140</f>
        <v>0</v>
      </c>
      <c r="P14" s="62">
        <f>+'Sejladsresultater 2015'!K153</f>
        <v>0</v>
      </c>
      <c r="Q14" s="62">
        <f>+'Sejladsresultater 2015'!K166</f>
        <v>0</v>
      </c>
      <c r="R14" s="62">
        <f>+'Sejladsresultater 2015'!K179</f>
        <v>0</v>
      </c>
      <c r="S14" s="62">
        <f>+'Sejladsresultater 2015'!K192</f>
        <v>0</v>
      </c>
      <c r="T14" s="62">
        <f>+'Sejladsresultater 2015'!K205</f>
        <v>0</v>
      </c>
      <c r="U14" s="52">
        <f t="shared" si="0"/>
        <v>11</v>
      </c>
      <c r="V14" s="58"/>
    </row>
    <row r="15" spans="1:22" ht="15" customHeight="1">
      <c r="V15" s="58"/>
    </row>
    <row r="16" spans="1:22" ht="15" customHeight="1">
      <c r="A16" s="81" t="s">
        <v>28</v>
      </c>
      <c r="B16" s="98" t="s">
        <v>135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41"/>
      <c r="T16" s="41"/>
      <c r="U16" s="40" t="s">
        <v>21</v>
      </c>
      <c r="V16" s="58"/>
    </row>
    <row r="17" spans="1:24" ht="15" customHeight="1">
      <c r="A17" s="82"/>
      <c r="B17" s="97" t="s">
        <v>113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41"/>
      <c r="T17" s="41"/>
      <c r="U17" s="40" t="s">
        <v>34</v>
      </c>
      <c r="V17" s="58"/>
    </row>
    <row r="18" spans="1:24" ht="15" customHeight="1">
      <c r="A18" s="83" t="s">
        <v>40</v>
      </c>
      <c r="B18" s="77" t="s">
        <v>78</v>
      </c>
      <c r="C18" s="51" t="s">
        <v>79</v>
      </c>
      <c r="D18" s="44" t="s">
        <v>16</v>
      </c>
      <c r="E18" s="53" t="s">
        <v>92</v>
      </c>
      <c r="F18" s="53" t="s">
        <v>93</v>
      </c>
      <c r="G18" s="53" t="s">
        <v>94</v>
      </c>
      <c r="H18" s="53" t="s">
        <v>95</v>
      </c>
      <c r="I18" s="53" t="s">
        <v>96</v>
      </c>
      <c r="J18" s="53" t="s">
        <v>97</v>
      </c>
      <c r="K18" s="53" t="s">
        <v>98</v>
      </c>
      <c r="L18" s="53" t="s">
        <v>99</v>
      </c>
      <c r="M18" s="53" t="s">
        <v>100</v>
      </c>
      <c r="N18" s="53" t="s">
        <v>101</v>
      </c>
      <c r="O18" s="53" t="s">
        <v>102</v>
      </c>
      <c r="P18" s="53" t="s">
        <v>103</v>
      </c>
      <c r="Q18" s="53" t="s">
        <v>104</v>
      </c>
      <c r="R18" s="53" t="s">
        <v>105</v>
      </c>
      <c r="S18" s="53" t="s">
        <v>106</v>
      </c>
      <c r="T18" s="53" t="s">
        <v>107</v>
      </c>
      <c r="U18" s="54" t="s">
        <v>80</v>
      </c>
      <c r="V18" s="58"/>
    </row>
    <row r="19" spans="1:24" ht="15" customHeight="1">
      <c r="A19" s="84">
        <v>3</v>
      </c>
      <c r="B19" s="77" t="s">
        <v>24</v>
      </c>
      <c r="C19" s="51">
        <v>6.5</v>
      </c>
      <c r="D19" s="44">
        <f>VLOOKUP(C19,'Respit tabel'!A:C,3,FALSE)</f>
        <v>1.7094907407407409E-2</v>
      </c>
      <c r="E19" s="87">
        <f>+'Sejladsresultater 2015'!T8</f>
        <v>0</v>
      </c>
      <c r="F19" s="87">
        <f>+'Sejladsresultater 2015'!T21</f>
        <v>0</v>
      </c>
      <c r="G19" s="87">
        <f>+'Sejladsresultater 2015'!T33</f>
        <v>0</v>
      </c>
      <c r="H19" s="87">
        <f>+'Sejladsresultater 2015'!T45</f>
        <v>0</v>
      </c>
      <c r="I19" s="87">
        <f>+'Sejladsresultater 2015'!T57</f>
        <v>0</v>
      </c>
      <c r="J19" s="87">
        <f>+'Sejladsresultater 2015'!T69</f>
        <v>0</v>
      </c>
      <c r="K19" s="62">
        <f>+'Sejladsresultater 2015'!T81</f>
        <v>12.25</v>
      </c>
      <c r="L19" s="62">
        <f>+'Sejladsresultater 2015'!T94</f>
        <v>0</v>
      </c>
      <c r="M19" s="62">
        <f>+'Sejladsresultater 2015'!T106</f>
        <v>11</v>
      </c>
      <c r="N19" s="62">
        <f>+'Sejladsresultater 2015'!T118</f>
        <v>11</v>
      </c>
      <c r="O19" s="62">
        <f>+'Sejladsresultater 2015'!T131</f>
        <v>12.25</v>
      </c>
      <c r="P19" s="62">
        <f>+'Sejladsresultater 2015'!T144</f>
        <v>12.25</v>
      </c>
      <c r="Q19" s="62">
        <f>+'Sejladsresultater 2015'!T157</f>
        <v>12.25</v>
      </c>
      <c r="R19" s="62">
        <f>+'Sejladsresultater 2015'!T170</f>
        <v>10</v>
      </c>
      <c r="S19" s="62">
        <f>+'Sejladsresultater 2015'!T183</f>
        <v>0</v>
      </c>
      <c r="T19" s="62">
        <f>+'Sejladsresultater 2015'!T196</f>
        <v>11</v>
      </c>
      <c r="U19" s="52">
        <f>SUM(E19:T19)</f>
        <v>92</v>
      </c>
      <c r="V19" s="58"/>
    </row>
    <row r="20" spans="1:24" ht="15" customHeight="1">
      <c r="A20" s="84">
        <v>2</v>
      </c>
      <c r="B20" s="77" t="s">
        <v>38</v>
      </c>
      <c r="C20" s="51">
        <v>7.6</v>
      </c>
      <c r="D20" s="44">
        <f>VLOOKUP(C20,'Respit tabel'!A:C,3,FALSE)</f>
        <v>1.996527777777778E-2</v>
      </c>
      <c r="E20" s="87">
        <f>+'Sejladsresultater 2015'!T9</f>
        <v>0</v>
      </c>
      <c r="F20" s="87">
        <f>+'Sejladsresultater 2015'!T22</f>
        <v>0</v>
      </c>
      <c r="G20" s="87">
        <f>+'Sejladsresultater 2015'!T34</f>
        <v>0</v>
      </c>
      <c r="H20" s="87">
        <f>+'Sejladsresultater 2015'!T46</f>
        <v>0</v>
      </c>
      <c r="I20" s="62">
        <f>+'Sejladsresultater 2015'!T58</f>
        <v>9</v>
      </c>
      <c r="J20" s="87">
        <f>+'Sejladsresultater 2015'!T70</f>
        <v>0</v>
      </c>
      <c r="K20" s="62">
        <f>+'Sejladsresultater 2015'!T82</f>
        <v>11</v>
      </c>
      <c r="L20" s="62">
        <f>+'Sejladsresultater 2015'!T95</f>
        <v>11</v>
      </c>
      <c r="M20" s="62">
        <f>+'Sejladsresultater 2015'!T107</f>
        <v>9</v>
      </c>
      <c r="N20" s="62">
        <f>+'Sejladsresultater 2015'!T119</f>
        <v>9</v>
      </c>
      <c r="O20" s="62">
        <f>+'Sejladsresultater 2015'!T132</f>
        <v>10</v>
      </c>
      <c r="P20" s="87">
        <f>+'Sejladsresultater 2015'!T145</f>
        <v>0</v>
      </c>
      <c r="Q20" s="62">
        <f>+'Sejladsresultater 2015'!T158</f>
        <v>9</v>
      </c>
      <c r="R20" s="62">
        <f>+'Sejladsresultater 2015'!T171</f>
        <v>9</v>
      </c>
      <c r="S20" s="62">
        <f>+'Sejladsresultater 2015'!T184</f>
        <v>10</v>
      </c>
      <c r="T20" s="62">
        <f>+'Sejladsresultater 2015'!T197</f>
        <v>10</v>
      </c>
      <c r="U20" s="52">
        <f t="shared" ref="U20:U28" si="1">SUM(E20:T20)</f>
        <v>97</v>
      </c>
    </row>
    <row r="21" spans="1:24" ht="16.5" customHeight="1">
      <c r="A21" s="84"/>
      <c r="B21" s="77" t="s">
        <v>47</v>
      </c>
      <c r="C21" s="51">
        <v>7.3</v>
      </c>
      <c r="D21" s="44">
        <f>VLOOKUP(C21,'Respit tabel'!A:C,3,FALSE)</f>
        <v>1.9178240740740742E-2</v>
      </c>
      <c r="E21" s="87">
        <f>+'Sejladsresultater 2015'!T10</f>
        <v>0</v>
      </c>
      <c r="F21" s="87">
        <f>+'Sejladsresultater 2015'!T23</f>
        <v>0</v>
      </c>
      <c r="G21" s="87">
        <f>+'Sejladsresultater 2015'!T35</f>
        <v>0</v>
      </c>
      <c r="H21" s="87">
        <f>+'Sejladsresultater 2015'!T47</f>
        <v>0</v>
      </c>
      <c r="I21" s="87">
        <f>+'Sejladsresultater 2015'!T59</f>
        <v>0</v>
      </c>
      <c r="J21" s="87">
        <f>+'Sejladsresultater 2015'!T71</f>
        <v>0</v>
      </c>
      <c r="K21" s="62">
        <f>+'Sejladsresultater 2015'!T83</f>
        <v>0</v>
      </c>
      <c r="L21" s="62">
        <f>+'Sejladsresultater 2015'!T96</f>
        <v>0</v>
      </c>
      <c r="M21" s="62">
        <f>+'Sejladsresultater 2015'!T108</f>
        <v>0</v>
      </c>
      <c r="N21" s="62">
        <f>+'Sejladsresultater 2015'!T120</f>
        <v>0</v>
      </c>
      <c r="O21" s="62">
        <f>+'Sejladsresultater 2015'!T133</f>
        <v>0</v>
      </c>
      <c r="P21" s="62">
        <f>+'Sejladsresultater 2015'!T146</f>
        <v>0</v>
      </c>
      <c r="Q21" s="62">
        <f>+'Sejladsresultater 2015'!T159</f>
        <v>0</v>
      </c>
      <c r="R21" s="62">
        <f>+'Sejladsresultater 2015'!T172</f>
        <v>0</v>
      </c>
      <c r="S21" s="62">
        <f>+'Sejladsresultater 2015'!T185</f>
        <v>0</v>
      </c>
      <c r="T21" s="62">
        <f>+'Sejladsresultater 2015'!T198</f>
        <v>0</v>
      </c>
      <c r="U21" s="52">
        <f t="shared" si="1"/>
        <v>0</v>
      </c>
      <c r="V21" s="56"/>
    </row>
    <row r="22" spans="1:24" ht="15" customHeight="1">
      <c r="A22" s="84"/>
      <c r="B22" s="77" t="s">
        <v>39</v>
      </c>
      <c r="C22" s="51">
        <v>5.9</v>
      </c>
      <c r="D22" s="44">
        <f>VLOOKUP(C22,'Respit tabel'!A:C,3,FALSE)</f>
        <v>1.5277777777777777E-2</v>
      </c>
      <c r="E22" s="87">
        <f>+'Sejladsresultater 2015'!T11</f>
        <v>0</v>
      </c>
      <c r="F22" s="87">
        <f>+'Sejladsresultater 2015'!T24</f>
        <v>0</v>
      </c>
      <c r="G22" s="87">
        <f>+'Sejladsresultater 2015'!T36</f>
        <v>0</v>
      </c>
      <c r="H22" s="87">
        <f>+'Sejladsresultater 2015'!T48</f>
        <v>0</v>
      </c>
      <c r="I22" s="87">
        <f>+'Sejladsresultater 2015'!T60</f>
        <v>0</v>
      </c>
      <c r="J22" s="87">
        <f>+'Sejladsresultater 2015'!T72</f>
        <v>0</v>
      </c>
      <c r="K22" s="62">
        <f>+'Sejladsresultater 2015'!T84</f>
        <v>0</v>
      </c>
      <c r="L22" s="62">
        <f>+'Sejladsresultater 2015'!T97</f>
        <v>0</v>
      </c>
      <c r="M22" s="62">
        <f>+'Sejladsresultater 2015'!T109</f>
        <v>0</v>
      </c>
      <c r="N22" s="62">
        <f>+'Sejladsresultater 2015'!T121</f>
        <v>0</v>
      </c>
      <c r="O22" s="62">
        <f>+'Sejladsresultater 2015'!T134</f>
        <v>0</v>
      </c>
      <c r="P22" s="62">
        <f>+'Sejladsresultater 2015'!T147</f>
        <v>0</v>
      </c>
      <c r="Q22" s="62">
        <f>+'Sejladsresultater 2015'!T160</f>
        <v>0</v>
      </c>
      <c r="R22" s="62">
        <f>+'Sejladsresultater 2015'!T173</f>
        <v>0</v>
      </c>
      <c r="S22" s="62">
        <f>+'Sejladsresultater 2015'!T186</f>
        <v>0</v>
      </c>
      <c r="T22" s="62">
        <f>+'Sejladsresultater 2015'!T199</f>
        <v>0</v>
      </c>
      <c r="U22" s="52">
        <f t="shared" si="1"/>
        <v>0</v>
      </c>
      <c r="V22" s="56"/>
    </row>
    <row r="23" spans="1:24" ht="15" customHeight="1">
      <c r="A23" s="84">
        <v>6</v>
      </c>
      <c r="B23" s="77" t="s">
        <v>9</v>
      </c>
      <c r="C23" s="51">
        <v>5.7</v>
      </c>
      <c r="D23" s="44">
        <f>VLOOKUP(C23,'Respit tabel'!A:C,3,FALSE)</f>
        <v>1.4583333333333332E-2</v>
      </c>
      <c r="E23" s="87">
        <f>+'Sejladsresultater 2015'!AC8</f>
        <v>0</v>
      </c>
      <c r="F23" s="62">
        <f>+'Sejladsresultater 2015'!T25</f>
        <v>12.25</v>
      </c>
      <c r="G23" s="87">
        <f>+'Sejladsresultater 2015'!T37</f>
        <v>0</v>
      </c>
      <c r="H23" s="87">
        <f>+'Sejladsresultater 2015'!T49</f>
        <v>0</v>
      </c>
      <c r="I23" s="87">
        <f>+'Sejladsresultater 2015'!T61</f>
        <v>0</v>
      </c>
      <c r="J23" s="87">
        <f>+'Sejladsresultater 2015'!T73</f>
        <v>0</v>
      </c>
      <c r="K23" s="87">
        <f>+'Sejladsresultater 2015'!T85</f>
        <v>0</v>
      </c>
      <c r="L23" s="62">
        <f>+'Sejladsresultater 2015'!T98</f>
        <v>0</v>
      </c>
      <c r="M23" s="62">
        <f>+'Sejladsresultater 2015'!T110</f>
        <v>0</v>
      </c>
      <c r="N23" s="62">
        <f>+'Sejladsresultater 2015'!T122</f>
        <v>0</v>
      </c>
      <c r="O23" s="62">
        <f>+'Sejladsresultater 2015'!T135</f>
        <v>0</v>
      </c>
      <c r="P23" s="62">
        <f>+'Sejladsresultater 2015'!T148</f>
        <v>0</v>
      </c>
      <c r="Q23" s="62">
        <f>+'Sejladsresultater 2015'!T161</f>
        <v>0</v>
      </c>
      <c r="R23" s="62">
        <f>+'Sejladsresultater 2015'!T174</f>
        <v>0</v>
      </c>
      <c r="S23" s="62">
        <f>+'Sejladsresultater 2015'!T187</f>
        <v>0</v>
      </c>
      <c r="T23" s="62">
        <f>+'Sejladsresultater 2015'!T200</f>
        <v>0</v>
      </c>
      <c r="U23" s="52">
        <f t="shared" si="1"/>
        <v>12.25</v>
      </c>
      <c r="V23" s="58"/>
    </row>
    <row r="24" spans="1:24" ht="15" customHeight="1">
      <c r="A24" s="84">
        <v>1</v>
      </c>
      <c r="B24" s="77" t="s">
        <v>10</v>
      </c>
      <c r="C24" s="51">
        <v>5.8</v>
      </c>
      <c r="D24" s="44">
        <f>VLOOKUP(C24,'Respit tabel'!A:C,3,FALSE)</f>
        <v>1.4930555555555556E-2</v>
      </c>
      <c r="E24" s="87">
        <f>+'Sejladsresultater 2015'!AC9</f>
        <v>0</v>
      </c>
      <c r="F24" s="62">
        <f>+'Sejladsresultater 2015'!T26</f>
        <v>11</v>
      </c>
      <c r="G24" s="87">
        <f>+'Sejladsresultater 2015'!T38</f>
        <v>0</v>
      </c>
      <c r="H24" s="62">
        <f>+'Sejladsresultater 2015'!T50</f>
        <v>12.25</v>
      </c>
      <c r="I24" s="62">
        <f>+'Sejladsresultater 2015'!T62</f>
        <v>11</v>
      </c>
      <c r="J24" s="87">
        <f>+'Sejladsresultater 2015'!T74</f>
        <v>0</v>
      </c>
      <c r="K24" s="87">
        <f>+'Sejladsresultater 2015'!T86</f>
        <v>0</v>
      </c>
      <c r="L24" s="62">
        <f>+'Sejladsresultater 2015'!T99</f>
        <v>12.25</v>
      </c>
      <c r="M24" s="62">
        <f>+'Sejladsresultater 2015'!T111</f>
        <v>12.25</v>
      </c>
      <c r="N24" s="62">
        <f>+'Sejladsresultater 2015'!T123</f>
        <v>12.25</v>
      </c>
      <c r="O24" s="62">
        <f>+'Sejladsresultater 2015'!T136</f>
        <v>11</v>
      </c>
      <c r="P24" s="87">
        <f>+'Sejladsresultater 2015'!T149</f>
        <v>0</v>
      </c>
      <c r="Q24" s="62">
        <f>+'Sejladsresultater 2015'!T162</f>
        <v>11</v>
      </c>
      <c r="R24" s="62">
        <f>+'Sejladsresultater 2015'!T175</f>
        <v>11</v>
      </c>
      <c r="S24" s="62">
        <f>+'Sejladsresultater 2015'!T188</f>
        <v>11</v>
      </c>
      <c r="T24" s="87">
        <f>+'Sejladsresultater 2015'!T201</f>
        <v>0</v>
      </c>
      <c r="U24" s="52">
        <f t="shared" si="1"/>
        <v>115</v>
      </c>
      <c r="V24" s="58"/>
      <c r="W24" s="91"/>
      <c r="X24" s="91"/>
    </row>
    <row r="25" spans="1:24" ht="15" customHeight="1">
      <c r="A25" s="84">
        <v>5</v>
      </c>
      <c r="B25" s="77" t="s">
        <v>81</v>
      </c>
      <c r="C25" s="51">
        <v>5.3</v>
      </c>
      <c r="D25" s="44">
        <f>VLOOKUP(C25,'Respit tabel'!A:C,3,FALSE)</f>
        <v>1.3194444444444444E-2</v>
      </c>
      <c r="E25" s="87">
        <f>+'Sejladsresultater 2015'!AC12</f>
        <v>0</v>
      </c>
      <c r="F25" s="87">
        <f>+'Sejladsresultater 2015'!T27</f>
        <v>0</v>
      </c>
      <c r="G25" s="87">
        <f>+'Sejladsresultater 2015'!T39</f>
        <v>0</v>
      </c>
      <c r="H25" s="87">
        <f>+'Sejladsresultater 2015'!T51</f>
        <v>0</v>
      </c>
      <c r="I25" s="87">
        <f>+'Sejladsresultater 2015'!T63</f>
        <v>10</v>
      </c>
      <c r="J25" s="87">
        <f>+'Sejladsresultater 2015'!T75</f>
        <v>0</v>
      </c>
      <c r="K25" s="62">
        <f>+'Sejladsresultater 2015'!T87</f>
        <v>0</v>
      </c>
      <c r="L25" s="62">
        <f>+'Sejladsresultater 2015'!T100</f>
        <v>0</v>
      </c>
      <c r="M25" s="62">
        <f>+'Sejladsresultater 2015'!T112</f>
        <v>10</v>
      </c>
      <c r="N25" s="62">
        <f>+'Sejladsresultater 2015'!T124</f>
        <v>10</v>
      </c>
      <c r="O25" s="62">
        <f>+'Sejladsresultater 2015'!T137</f>
        <v>0</v>
      </c>
      <c r="P25" s="62">
        <f>+'Sejladsresultater 2015'!T150</f>
        <v>0</v>
      </c>
      <c r="Q25" s="62">
        <f>+'Sejladsresultater 2015'!T163</f>
        <v>0</v>
      </c>
      <c r="R25" s="62">
        <f>+'Sejladsresultater 2015'!T176</f>
        <v>0</v>
      </c>
      <c r="S25" s="62">
        <f>+'Sejladsresultater 2015'!T189</f>
        <v>0</v>
      </c>
      <c r="T25" s="62">
        <f>+'Sejladsresultater 2015'!T202</f>
        <v>0</v>
      </c>
      <c r="U25" s="52">
        <f t="shared" si="1"/>
        <v>30</v>
      </c>
      <c r="V25" s="58"/>
    </row>
    <row r="26" spans="1:24" ht="15" customHeight="1">
      <c r="A26" s="84"/>
      <c r="B26" s="77" t="s">
        <v>60</v>
      </c>
      <c r="C26" s="51">
        <v>5.3</v>
      </c>
      <c r="D26" s="44">
        <f>VLOOKUP(C26,'Respit tabel'!A:C,3,FALSE)</f>
        <v>1.3194444444444444E-2</v>
      </c>
      <c r="E26" s="89">
        <f>+'Sejladsresultater 2015'!AC15</f>
        <v>0</v>
      </c>
      <c r="F26" s="87">
        <f>+'Sejladsresultater 2015'!T28</f>
        <v>0</v>
      </c>
      <c r="G26" s="87">
        <f>+'Sejladsresultater 2015'!T40</f>
        <v>0</v>
      </c>
      <c r="H26" s="87">
        <f>+'Sejladsresultater 2015'!T52</f>
        <v>0</v>
      </c>
      <c r="I26" s="87">
        <f>+'Sejladsresultater 2015'!T64</f>
        <v>0</v>
      </c>
      <c r="J26" s="87">
        <f>+'Sejladsresultater 2015'!T76</f>
        <v>0</v>
      </c>
      <c r="K26" s="62">
        <f>+'Sejladsresultater 2015'!T88</f>
        <v>0</v>
      </c>
      <c r="L26" s="62">
        <f>+'Sejladsresultater 2015'!T101</f>
        <v>0</v>
      </c>
      <c r="M26" s="62">
        <f>+'Sejladsresultater 2015'!T113</f>
        <v>0</v>
      </c>
      <c r="N26" s="62">
        <f>+'Sejladsresultater 2015'!T125</f>
        <v>0</v>
      </c>
      <c r="O26" s="62">
        <f>+'Sejladsresultater 2015'!T138</f>
        <v>0</v>
      </c>
      <c r="P26" s="62">
        <f>+'Sejladsresultater 2015'!T151</f>
        <v>0</v>
      </c>
      <c r="Q26" s="62">
        <f>+'Sejladsresultater 2015'!T164</f>
        <v>0</v>
      </c>
      <c r="R26" s="62">
        <f>+'Sejladsresultater 2015'!T177</f>
        <v>0</v>
      </c>
      <c r="S26" s="62">
        <f>+'Sejladsresultater 2015'!T190</f>
        <v>0</v>
      </c>
      <c r="T26" s="62">
        <f>+'Sejladsresultater 2015'!T203</f>
        <v>0</v>
      </c>
      <c r="U26" s="52">
        <f t="shared" si="1"/>
        <v>0</v>
      </c>
      <c r="V26" s="58"/>
    </row>
    <row r="27" spans="1:24" ht="15" customHeight="1">
      <c r="A27" s="84">
        <v>4</v>
      </c>
      <c r="B27" s="77" t="s">
        <v>149</v>
      </c>
      <c r="C27" s="51">
        <v>7.7</v>
      </c>
      <c r="D27" s="44">
        <f>VLOOKUP(C27,'Respit tabel'!A:C,3,FALSE)</f>
        <v>2.013888888888889E-2</v>
      </c>
      <c r="E27" s="89">
        <f>+'Sejladsresultater 2015'!AC16</f>
        <v>0</v>
      </c>
      <c r="F27" s="87">
        <f>+'Sejladsresultater 2015'!T29</f>
        <v>0</v>
      </c>
      <c r="G27" s="87">
        <f>+'Sejladsresultater 2015'!T41</f>
        <v>0</v>
      </c>
      <c r="H27" s="87">
        <f>+'Sejladsresultater 2015'!T53</f>
        <v>0</v>
      </c>
      <c r="I27" s="62">
        <f>+'Sejladsresultater 2015'!T65</f>
        <v>12.25</v>
      </c>
      <c r="J27" s="87">
        <f>+'Sejladsresultater 2015'!T77</f>
        <v>0</v>
      </c>
      <c r="K27" s="87">
        <f>+'Sejladsresultater 2015'!T89</f>
        <v>0</v>
      </c>
      <c r="L27" s="62">
        <f>+'Sejladsresultater 2015'!T102</f>
        <v>0</v>
      </c>
      <c r="M27" s="62">
        <f>+'Sejladsresultater 2015'!T114</f>
        <v>0</v>
      </c>
      <c r="N27" s="62">
        <f>+'Sejladsresultater 2015'!T126</f>
        <v>0</v>
      </c>
      <c r="O27" s="62">
        <f>+'Sejladsresultater 2015'!T139</f>
        <v>0</v>
      </c>
      <c r="P27" s="62">
        <f>+'Sejladsresultater 2015'!T152</f>
        <v>11</v>
      </c>
      <c r="Q27" s="62">
        <f>+'Sejladsresultater 2015'!T165</f>
        <v>10</v>
      </c>
      <c r="R27" s="62">
        <f>+'Sejladsresultater 2015'!T178</f>
        <v>12.25</v>
      </c>
      <c r="S27" s="62">
        <f>+'Sejladsresultater 2015'!T191</f>
        <v>12.25</v>
      </c>
      <c r="T27" s="62">
        <f>+'Sejladsresultater 2015'!T204</f>
        <v>12.25</v>
      </c>
      <c r="U27" s="52">
        <f t="shared" si="1"/>
        <v>70</v>
      </c>
      <c r="V27" s="58"/>
    </row>
    <row r="28" spans="1:24" ht="15" customHeight="1">
      <c r="A28" s="84"/>
      <c r="B28" s="77" t="s">
        <v>145</v>
      </c>
      <c r="C28" s="51"/>
      <c r="D28" s="44" t="e">
        <f>VLOOKUP(C28,'Respit tabel'!A:C,3,FALSE)</f>
        <v>#N/A</v>
      </c>
      <c r="E28" s="89">
        <f>+'Sejladsresultater 2015'!AC16</f>
        <v>0</v>
      </c>
      <c r="F28" s="87">
        <f>+'Sejladsresultater 2015'!T29</f>
        <v>0</v>
      </c>
      <c r="G28" s="87">
        <f>+'Sejladsresultater 2015'!T42</f>
        <v>0</v>
      </c>
      <c r="H28" s="87">
        <f>+'Sejladsresultater 2015'!T54</f>
        <v>0</v>
      </c>
      <c r="I28" s="87">
        <f>+'Sejladsresultater 2015'!T66</f>
        <v>0</v>
      </c>
      <c r="J28" s="87">
        <f>+'Sejladsresultater 2015'!T78</f>
        <v>0</v>
      </c>
      <c r="K28" s="62">
        <f>+'Sejladsresultater 2015'!T90</f>
        <v>0</v>
      </c>
      <c r="L28" s="62">
        <f>+'Sejladsresultater 2015'!T103</f>
        <v>0</v>
      </c>
      <c r="M28" s="62">
        <f>+'Sejladsresultater 2015'!T115</f>
        <v>0</v>
      </c>
      <c r="N28" s="62">
        <f>+'Sejladsresultater 2015'!T127</f>
        <v>0</v>
      </c>
      <c r="O28" s="62">
        <f>+'Sejladsresultater 2015'!T140</f>
        <v>0</v>
      </c>
      <c r="P28" s="62">
        <f>+'Sejladsresultater 2015'!T153</f>
        <v>0</v>
      </c>
      <c r="Q28" s="62">
        <f>+'Sejladsresultater 2015'!T166</f>
        <v>0</v>
      </c>
      <c r="R28" s="62">
        <f>+'Sejladsresultater 2015'!T179</f>
        <v>0</v>
      </c>
      <c r="S28" s="62">
        <f>+'Sejladsresultater 2015'!T192</f>
        <v>0</v>
      </c>
      <c r="T28" s="62">
        <f>+'Sejladsresultater 2015'!T205</f>
        <v>0</v>
      </c>
      <c r="U28" s="52">
        <f t="shared" si="1"/>
        <v>0</v>
      </c>
      <c r="V28" s="56"/>
    </row>
    <row r="29" spans="1:24" ht="15" customHeight="1">
      <c r="B29" s="86"/>
      <c r="C29" s="42"/>
      <c r="D29" s="43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2"/>
      <c r="R29" s="7"/>
      <c r="S29" s="7"/>
      <c r="T29" s="7"/>
      <c r="U29" s="7"/>
      <c r="V29" s="58"/>
    </row>
    <row r="30" spans="1:24" ht="15" customHeight="1">
      <c r="A30" s="81" t="s">
        <v>29</v>
      </c>
      <c r="B30" s="98" t="s">
        <v>135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41"/>
      <c r="T30" s="41"/>
      <c r="U30" s="40" t="s">
        <v>21</v>
      </c>
      <c r="V30" s="58"/>
    </row>
    <row r="31" spans="1:24" ht="15" customHeight="1">
      <c r="A31" s="82"/>
      <c r="B31" s="97" t="s">
        <v>112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41"/>
      <c r="T31" s="41"/>
      <c r="U31" s="40" t="s">
        <v>34</v>
      </c>
      <c r="V31" s="58"/>
    </row>
    <row r="32" spans="1:24" ht="15" customHeight="1">
      <c r="A32" s="83" t="s">
        <v>40</v>
      </c>
      <c r="B32" s="77" t="s">
        <v>78</v>
      </c>
      <c r="C32" s="51" t="s">
        <v>79</v>
      </c>
      <c r="D32" s="44" t="s">
        <v>16</v>
      </c>
      <c r="E32" s="53" t="s">
        <v>92</v>
      </c>
      <c r="F32" s="53" t="s">
        <v>93</v>
      </c>
      <c r="G32" s="53" t="s">
        <v>94</v>
      </c>
      <c r="H32" s="53" t="s">
        <v>95</v>
      </c>
      <c r="I32" s="53" t="s">
        <v>96</v>
      </c>
      <c r="J32" s="53" t="s">
        <v>97</v>
      </c>
      <c r="K32" s="53" t="s">
        <v>98</v>
      </c>
      <c r="L32" s="53" t="s">
        <v>99</v>
      </c>
      <c r="M32" s="53" t="s">
        <v>100</v>
      </c>
      <c r="N32" s="53" t="s">
        <v>101</v>
      </c>
      <c r="O32" s="53" t="s">
        <v>102</v>
      </c>
      <c r="P32" s="53" t="s">
        <v>103</v>
      </c>
      <c r="Q32" s="53" t="s">
        <v>104</v>
      </c>
      <c r="R32" s="53" t="s">
        <v>105</v>
      </c>
      <c r="S32" s="53" t="s">
        <v>106</v>
      </c>
      <c r="T32" s="53" t="s">
        <v>107</v>
      </c>
      <c r="U32" s="54" t="s">
        <v>80</v>
      </c>
      <c r="V32" s="58"/>
    </row>
    <row r="33" spans="1:22" ht="15" customHeight="1">
      <c r="A33" s="84">
        <v>1</v>
      </c>
      <c r="B33" s="77" t="s">
        <v>31</v>
      </c>
      <c r="C33" s="51">
        <v>5.3</v>
      </c>
      <c r="D33" s="44">
        <f>VLOOKUP(C33,'Respit tabel'!A:C,3,FALSE)</f>
        <v>1.3194444444444444E-2</v>
      </c>
      <c r="E33" s="87">
        <f>+'Sejladsresultater 2015'!AC10</f>
        <v>0</v>
      </c>
      <c r="F33" s="87">
        <f>+'Sejladsresultater 2015'!AC21</f>
        <v>11</v>
      </c>
      <c r="G33" s="62">
        <f>+'Sejladsresultater 2015'!AC33</f>
        <v>12.25</v>
      </c>
      <c r="H33" s="62">
        <f>+'Sejladsresultater 2015'!AC45</f>
        <v>12.25</v>
      </c>
      <c r="I33" s="87">
        <f>+'Sejladsresultater 2015'!AC57</f>
        <v>11</v>
      </c>
      <c r="J33" s="87">
        <f>+'Sejladsresultater 2015'!AC69</f>
        <v>0</v>
      </c>
      <c r="K33" s="87">
        <f>+'Sejladsresultater 2015'!AC81</f>
        <v>10</v>
      </c>
      <c r="L33" s="62">
        <f>+'Sejladsresultater 2015'!AC94</f>
        <v>11</v>
      </c>
      <c r="M33" s="62">
        <f>+'Sejladsresultater 2015'!AC106</f>
        <v>11</v>
      </c>
      <c r="N33" s="62">
        <f>+'Sejladsresultater 2015'!AC118</f>
        <v>11</v>
      </c>
      <c r="O33" s="62">
        <f>+'Sejladsresultater 2015'!AC131</f>
        <v>12.25</v>
      </c>
      <c r="P33" s="87">
        <f>+'Sejladsresultater 2015'!AC144</f>
        <v>9</v>
      </c>
      <c r="Q33" s="62">
        <f>+'Sejladsresultater 2015'!AC157</f>
        <v>12.25</v>
      </c>
      <c r="R33" s="62">
        <f>+'Sejladsresultater 2015'!AC170</f>
        <v>11</v>
      </c>
      <c r="S33" s="62">
        <f>+'Sejladsresultater 2015'!AC183</f>
        <v>11</v>
      </c>
      <c r="T33" s="62">
        <f>+'Sejladsresultater 2015'!AC196</f>
        <v>12.25</v>
      </c>
      <c r="U33" s="52">
        <f>SUM(E33:T33)-(P33+K33+F33+I33)</f>
        <v>116.25</v>
      </c>
      <c r="V33" s="58"/>
    </row>
    <row r="34" spans="1:22" ht="15" customHeight="1">
      <c r="A34" s="84">
        <v>2</v>
      </c>
      <c r="B34" s="77" t="s">
        <v>8</v>
      </c>
      <c r="C34" s="51">
        <v>5.5</v>
      </c>
      <c r="D34" s="44">
        <f>VLOOKUP(C34,'Respit tabel'!A:C,3,FALSE)</f>
        <v>1.3888888888888888E-2</v>
      </c>
      <c r="E34" s="87">
        <f>+'Sejladsresultater 2015'!AC11</f>
        <v>0</v>
      </c>
      <c r="F34" s="87">
        <f>+'Sejladsresultater 2015'!AC22</f>
        <v>10</v>
      </c>
      <c r="G34" s="62">
        <f>+'Sejladsresultater 2015'!AC34</f>
        <v>11</v>
      </c>
      <c r="H34" s="87">
        <f>+'Sejladsresultater 2015'!AC46</f>
        <v>0</v>
      </c>
      <c r="I34" s="62">
        <f>+'Sejladsresultater 2015'!AC58</f>
        <v>12.25</v>
      </c>
      <c r="J34" s="62">
        <f>+'Sejladsresultater 2015'!AC70</f>
        <v>12.25</v>
      </c>
      <c r="K34" s="62">
        <f>+'Sejladsresultater 2015'!AC82</f>
        <v>12.25</v>
      </c>
      <c r="L34" s="87">
        <f>+'Sejladsresultater 2015'!AC95</f>
        <v>10</v>
      </c>
      <c r="M34" s="62">
        <f>+'Sejladsresultater 2015'!AC107</f>
        <v>12.25</v>
      </c>
      <c r="N34" s="87">
        <f>+'Sejladsresultater 2015'!AC119</f>
        <v>9</v>
      </c>
      <c r="O34" s="62">
        <f>+'Sejladsresultater 2015'!AC132</f>
        <v>11</v>
      </c>
      <c r="P34" s="62">
        <f>+'Sejladsresultater 2015'!AC145</f>
        <v>12.25</v>
      </c>
      <c r="Q34" s="62">
        <f>+'Sejladsresultater 2015'!AC158</f>
        <v>10</v>
      </c>
      <c r="R34" s="87">
        <f>+'Sejladsresultater 2015'!AC171</f>
        <v>9</v>
      </c>
      <c r="S34" s="62">
        <f>+'Sejladsresultater 2015'!AC184</f>
        <v>10</v>
      </c>
      <c r="T34" s="62">
        <f>+'Sejladsresultater 2015'!AC197</f>
        <v>12.25</v>
      </c>
      <c r="U34" s="52">
        <f>SUM(E34:T34)-(N34+R34+F34+L34)</f>
        <v>115.5</v>
      </c>
      <c r="V34" s="58"/>
    </row>
    <row r="35" spans="1:22" ht="15" customHeight="1">
      <c r="A35" s="85">
        <v>3</v>
      </c>
      <c r="B35" s="77" t="s">
        <v>146</v>
      </c>
      <c r="C35" s="51">
        <v>5.3</v>
      </c>
      <c r="D35" s="44">
        <f>VLOOKUP(C35,'Respit tabel'!A:C,3,FALSE)</f>
        <v>1.3194444444444444E-2</v>
      </c>
      <c r="E35" s="87">
        <f>+'Sejladsresultater 2015'!AC12</f>
        <v>0</v>
      </c>
      <c r="F35" s="62">
        <f>+'Sejladsresultater 2015'!AC23</f>
        <v>12.25</v>
      </c>
      <c r="G35" s="62">
        <f>+'Sejladsresultater 2015'!AC35</f>
        <v>10</v>
      </c>
      <c r="H35" s="87">
        <f>+'Sejladsresultater 2015'!AC47</f>
        <v>0</v>
      </c>
      <c r="I35" s="87">
        <f>+'Sejladsresultater 2015'!AC59</f>
        <v>0</v>
      </c>
      <c r="J35" s="87">
        <f>+'Sejladsresultater 2015'!AC71</f>
        <v>0</v>
      </c>
      <c r="K35" s="62">
        <f>+'Sejladsresultater 2015'!AC83</f>
        <v>11</v>
      </c>
      <c r="L35" s="62">
        <f>+'Sejladsresultater 2015'!AC96</f>
        <v>12.25</v>
      </c>
      <c r="M35" s="87">
        <f>+'Sejladsresultater 2015'!AC108</f>
        <v>0</v>
      </c>
      <c r="N35" s="62">
        <f>+'Sejladsresultater 2015'!AC120</f>
        <v>12.25</v>
      </c>
      <c r="O35" s="62">
        <f>+'Sejladsresultater 2015'!AC133</f>
        <v>10</v>
      </c>
      <c r="P35" s="62">
        <f>+'Sejladsresultater 2015'!AC146</f>
        <v>11</v>
      </c>
      <c r="Q35" s="62">
        <f>+'Sejladsresultater 2015'!AC159</f>
        <v>11</v>
      </c>
      <c r="R35" s="62">
        <f>+'Sejladsresultater 2015'!AC172</f>
        <v>12.25</v>
      </c>
      <c r="S35" s="62">
        <f>+'Sejladsresultater 2015'!AC185</f>
        <v>12.25</v>
      </c>
      <c r="T35" s="87">
        <f>+'Sejladsresultater 2015'!AC198</f>
        <v>0</v>
      </c>
      <c r="U35" s="52">
        <f t="shared" ref="U35:U37" si="2">SUM(E35:T35)</f>
        <v>114.25</v>
      </c>
      <c r="V35" s="58"/>
    </row>
    <row r="36" spans="1:22" ht="16.5" customHeight="1">
      <c r="A36" s="84">
        <v>4</v>
      </c>
      <c r="B36" s="77" t="s">
        <v>23</v>
      </c>
      <c r="C36" s="51">
        <v>5</v>
      </c>
      <c r="D36" s="44">
        <f>VLOOKUP(C36,'Respit tabel'!A:C,3,FALSE)</f>
        <v>1.2060185185185186E-2</v>
      </c>
      <c r="E36" s="87">
        <f>+'Sejladsresultater 2015'!AC13</f>
        <v>0</v>
      </c>
      <c r="F36" s="87">
        <f>+'Sejladsresultater 2015'!AC24</f>
        <v>0</v>
      </c>
      <c r="G36" s="87">
        <f>+'Sejladsresultater 2015'!AC36</f>
        <v>0</v>
      </c>
      <c r="H36" s="87">
        <f>+'Sejladsresultater 2015'!AC48</f>
        <v>0</v>
      </c>
      <c r="I36" s="87">
        <f>+'Sejladsresultater 2015'!AC60</f>
        <v>0</v>
      </c>
      <c r="J36" s="87">
        <f>+'Sejladsresultater 2015'!AC72</f>
        <v>0</v>
      </c>
      <c r="K36" s="62">
        <f>+'Sejladsresultater 2015'!AC84</f>
        <v>0</v>
      </c>
      <c r="L36" s="62">
        <f>+'Sejladsresultater 2015'!AC97</f>
        <v>0</v>
      </c>
      <c r="M36" s="62">
        <f>+'Sejladsresultater 2015'!AC109</f>
        <v>10</v>
      </c>
      <c r="N36" s="62">
        <f>+'Sejladsresultater 2015'!AC121</f>
        <v>10</v>
      </c>
      <c r="O36" s="62">
        <f>+'Sejladsresultater 2015'!AC134</f>
        <v>8</v>
      </c>
      <c r="P36" s="62">
        <f>+'Sejladsresultater 2015'!AC147</f>
        <v>10</v>
      </c>
      <c r="Q36" s="62">
        <f>+'Sejladsresultater 2015'!AC160</f>
        <v>9</v>
      </c>
      <c r="R36" s="62">
        <f>+'Sejladsresultater 2015'!AC173</f>
        <v>10</v>
      </c>
      <c r="S36" s="62">
        <f>+'Sejladsresultater 2015'!AC186</f>
        <v>0</v>
      </c>
      <c r="T36" s="62">
        <f>+'Sejladsresultater 2015'!AC199</f>
        <v>10</v>
      </c>
      <c r="U36" s="52">
        <f t="shared" si="2"/>
        <v>67</v>
      </c>
      <c r="V36" s="58"/>
    </row>
    <row r="37" spans="1:22" ht="15" customHeight="1">
      <c r="A37" s="84"/>
      <c r="B37" s="77" t="s">
        <v>36</v>
      </c>
      <c r="C37" s="51">
        <v>5</v>
      </c>
      <c r="D37" s="44">
        <f>VLOOKUP(C37,'Respit tabel'!A:C,3,FALSE)</f>
        <v>1.2060185185185186E-2</v>
      </c>
      <c r="E37" s="87">
        <f>+'Sejladsresultater 2015'!AC15</f>
        <v>0</v>
      </c>
      <c r="F37" s="87">
        <f>+'Sejladsresultater 2015'!AC26</f>
        <v>0</v>
      </c>
      <c r="G37" s="87">
        <f>+'Sejladsresultater 2015'!AC38</f>
        <v>0</v>
      </c>
      <c r="H37" s="87">
        <f>+'Sejladsresultater 2015'!AC50</f>
        <v>0</v>
      </c>
      <c r="I37" s="87">
        <f>+'Sejladsresultater 2015'!AC62</f>
        <v>0</v>
      </c>
      <c r="J37" s="87">
        <f>+'Sejladsresultater 2015'!AC74</f>
        <v>0</v>
      </c>
      <c r="K37" s="62">
        <f>+'Sejladsresultater 2015'!AC86</f>
        <v>0</v>
      </c>
      <c r="L37" s="62">
        <f>+'Sejladsresultater 2015'!AC99</f>
        <v>0</v>
      </c>
      <c r="M37" s="62">
        <f>+'Sejladsresultater 2015'!AC111</f>
        <v>0</v>
      </c>
      <c r="N37" s="62">
        <f>+'Sejladsresultater 2015'!AC123</f>
        <v>0</v>
      </c>
      <c r="O37" s="62">
        <f>+'Sejladsresultater 2015'!AC136</f>
        <v>0</v>
      </c>
      <c r="P37" s="62">
        <f>+'Sejladsresultater 2015'!AC149</f>
        <v>0</v>
      </c>
      <c r="Q37" s="62">
        <f>+'Sejladsresultater 2015'!AC162</f>
        <v>0</v>
      </c>
      <c r="R37" s="62">
        <f>+'Sejladsresultater 2015'!AC175</f>
        <v>0</v>
      </c>
      <c r="S37" s="62">
        <f>+'Sejladsresultater 2015'!AC188</f>
        <v>0</v>
      </c>
      <c r="T37" s="62">
        <f>+'Sejladsresultater 2015'!AC201</f>
        <v>0</v>
      </c>
      <c r="U37" s="52">
        <f t="shared" si="2"/>
        <v>0</v>
      </c>
      <c r="V37" s="58"/>
    </row>
    <row r="38" spans="1:22" ht="15" customHeight="1">
      <c r="A38" s="84"/>
      <c r="B38" s="77" t="s">
        <v>83</v>
      </c>
      <c r="C38" s="51"/>
      <c r="D38" s="44" t="e">
        <f>VLOOKUP(C38,'Respit tabel'!A:C,3,FALSE)</f>
        <v>#N/A</v>
      </c>
      <c r="E38" s="87">
        <f>+'Sejladsresultater 2015'!AC18</f>
        <v>0</v>
      </c>
      <c r="F38" s="87">
        <f>+'Sejladsresultater 2015'!AC29</f>
        <v>0</v>
      </c>
      <c r="G38" s="87">
        <f>+'Sejladsresultater 2015'!AC41</f>
        <v>0</v>
      </c>
      <c r="H38" s="87">
        <f>+'Sejladsresultater 2015'!AC53</f>
        <v>0</v>
      </c>
      <c r="I38" s="87">
        <f>+'Sejladsresultater 2015'!AC65</f>
        <v>0</v>
      </c>
      <c r="J38" s="87">
        <f>+'Sejladsresultater 2015'!AC77</f>
        <v>0</v>
      </c>
      <c r="K38" s="62">
        <f>+'Sejladsresultater 2015'!AC89</f>
        <v>0</v>
      </c>
      <c r="L38" s="62">
        <f>+'Sejladsresultater 2015'!AC102</f>
        <v>0</v>
      </c>
      <c r="M38" s="62">
        <f>+'Sejladsresultater 2015'!AC114</f>
        <v>0</v>
      </c>
      <c r="N38" s="62">
        <f>+'Sejladsresultater 2015'!AC127</f>
        <v>0</v>
      </c>
      <c r="O38" s="62">
        <f>+'Sejladsresultater 2015'!AC140</f>
        <v>0</v>
      </c>
      <c r="P38" s="62">
        <f>+'Sejladsresultater 2015'!AC153</f>
        <v>0</v>
      </c>
      <c r="Q38" s="62">
        <f>+'Sejladsresultater 2015'!AC166</f>
        <v>0</v>
      </c>
      <c r="R38" s="62">
        <f>+'Sejladsresultater 2015'!AC179</f>
        <v>0</v>
      </c>
      <c r="S38" s="62">
        <f>+'Sejladsresultater 2015'!AC192</f>
        <v>0</v>
      </c>
      <c r="T38" s="62">
        <f>+'Sejladsresultater 2015'!AC205</f>
        <v>0</v>
      </c>
      <c r="U38" s="52">
        <f>SUM(E38:T38)</f>
        <v>0</v>
      </c>
      <c r="V38" s="58"/>
    </row>
    <row r="39" spans="1:22" ht="15" customHeight="1">
      <c r="A39" s="84"/>
      <c r="B39" s="77" t="s">
        <v>147</v>
      </c>
      <c r="C39" s="51">
        <v>4.9000000000000004</v>
      </c>
      <c r="D39" s="44">
        <f>VLOOKUP(C39,'Respit tabel'!A:C,3,FALSE)</f>
        <v>1.1712962962962965E-2</v>
      </c>
      <c r="E39" s="87"/>
      <c r="F39" s="87"/>
      <c r="G39" s="87"/>
      <c r="H39" s="87"/>
      <c r="I39" s="87"/>
      <c r="J39" s="87"/>
      <c r="K39" s="62"/>
      <c r="L39" s="62"/>
      <c r="M39" s="62"/>
      <c r="N39" s="62">
        <f>+'Sejladsresultater 2015'!AC125</f>
        <v>0</v>
      </c>
      <c r="O39" s="62">
        <f>+'Sejladsresultater 2015'!AC138</f>
        <v>0</v>
      </c>
      <c r="P39" s="62">
        <f>+'Sejladsresultater 2015'!AC151</f>
        <v>0</v>
      </c>
      <c r="Q39" s="62">
        <f>+'Sejladsresultater 2015'!AC164</f>
        <v>0</v>
      </c>
      <c r="R39" s="62">
        <f>+'Sejladsresultater 2015'!AC177</f>
        <v>0</v>
      </c>
      <c r="S39" s="62">
        <f>+'Sejladsresultater 2015'!AC190</f>
        <v>0</v>
      </c>
      <c r="T39" s="62">
        <f>+'Sejladsresultater 2015'!AC203</f>
        <v>0</v>
      </c>
      <c r="U39" s="52"/>
      <c r="V39" s="58"/>
    </row>
    <row r="40" spans="1:22" ht="15" customHeight="1">
      <c r="A40" s="84"/>
      <c r="B40" s="77" t="s">
        <v>85</v>
      </c>
      <c r="C40" s="51"/>
      <c r="D40" s="44" t="e">
        <f>VLOOKUP(C40,'Respit tabel'!A:C,3,FALSE)</f>
        <v>#N/A</v>
      </c>
      <c r="E40" s="87">
        <f>+'Sejladsresultater 2015'!AC20</f>
        <v>0</v>
      </c>
      <c r="F40" s="87">
        <f>+'Sejladsresultater 2015'!AC31</f>
        <v>0</v>
      </c>
      <c r="G40" s="87">
        <f>+'Sejladsresultater 2015'!AC43</f>
        <v>0</v>
      </c>
      <c r="H40" s="87">
        <f>+'Sejladsresultater 2015'!AC55</f>
        <v>0</v>
      </c>
      <c r="I40" s="87">
        <f>+'Sejladsresultater 2015'!AC67</f>
        <v>0</v>
      </c>
      <c r="J40" s="87">
        <f>+'Sejladsresultater 2015'!AC79</f>
        <v>0</v>
      </c>
      <c r="K40" s="62">
        <f>+'Sejladsresultater 2015'!AC91</f>
        <v>0</v>
      </c>
      <c r="L40" s="62">
        <f>+'Sejladsresultater 2015'!AC104</f>
        <v>0</v>
      </c>
      <c r="M40" s="62">
        <f>+'Sejladsresultater 2015'!AC116</f>
        <v>0</v>
      </c>
      <c r="N40" s="62">
        <f>+'Sejladsresultater 2015'!AC129</f>
        <v>0</v>
      </c>
      <c r="O40" s="62">
        <f>+'Sejladsresultater 2015'!AC142</f>
        <v>0</v>
      </c>
      <c r="P40" s="62">
        <f>+'Sejladsresultater 2015'!AC155</f>
        <v>0</v>
      </c>
      <c r="Q40" s="62">
        <f>+'Sejladsresultater 2015'!AC168</f>
        <v>0</v>
      </c>
      <c r="R40" s="62">
        <f>+'Sejladsresultater 2015'!AC181</f>
        <v>0</v>
      </c>
      <c r="S40" s="62">
        <f>+'Sejladsresultater 2015'!AC194</f>
        <v>0</v>
      </c>
      <c r="T40" s="62">
        <f>+'Sejladsresultater 2015'!AC207</f>
        <v>0</v>
      </c>
      <c r="U40" s="52">
        <f>SUM(E40:T40)</f>
        <v>0</v>
      </c>
      <c r="V40" s="58"/>
    </row>
    <row r="41" spans="1:22" ht="15" customHeight="1">
      <c r="A41" s="84"/>
      <c r="B41" s="77" t="s">
        <v>84</v>
      </c>
      <c r="C41" s="51"/>
      <c r="D41" s="44" t="e">
        <f>VLOOKUP(C41,'Respit tabel'!A:C,3,FALSE)</f>
        <v>#N/A</v>
      </c>
      <c r="E41" s="87">
        <f>+'Sejladsresultater 2015'!AC19</f>
        <v>0</v>
      </c>
      <c r="F41" s="87">
        <f>+'Sejladsresultater 2015'!AC30</f>
        <v>0</v>
      </c>
      <c r="G41" s="87">
        <f>+'Sejladsresultater 2015'!AC42</f>
        <v>0</v>
      </c>
      <c r="H41" s="87">
        <f>+'Sejladsresultater 2015'!AC54</f>
        <v>0</v>
      </c>
      <c r="I41" s="87">
        <f>+'Sejladsresultater 2015'!AC66</f>
        <v>0</v>
      </c>
      <c r="J41" s="87">
        <f>+'Sejladsresultater 2015'!AC78</f>
        <v>0</v>
      </c>
      <c r="K41" s="62">
        <f>+'Sejladsresultater 2015'!AC90</f>
        <v>0</v>
      </c>
      <c r="L41" s="62">
        <f>+'Sejladsresultater 2015'!AC103</f>
        <v>0</v>
      </c>
      <c r="M41" s="62">
        <f>+'Sejladsresultater 2015'!AC115</f>
        <v>0</v>
      </c>
      <c r="N41" s="62">
        <f>+'Sejladsresultater 2015'!AC128</f>
        <v>0</v>
      </c>
      <c r="O41" s="62">
        <f>+'Sejladsresultater 2015'!AC141</f>
        <v>0</v>
      </c>
      <c r="P41" s="62">
        <f>+'Sejladsresultater 2015'!AC154</f>
        <v>0</v>
      </c>
      <c r="Q41" s="62">
        <f>+'Sejladsresultater 2015'!AC167</f>
        <v>0</v>
      </c>
      <c r="R41" s="62">
        <f>+'Sejladsresultater 2015'!AC180</f>
        <v>0</v>
      </c>
      <c r="S41" s="62">
        <f>+'Sejladsresultater 2015'!AC193</f>
        <v>0</v>
      </c>
      <c r="T41" s="62">
        <f>+'Sejladsresultater 2015'!AC206</f>
        <v>0</v>
      </c>
      <c r="U41" s="52">
        <f>SUM(E41:T41)</f>
        <v>0</v>
      </c>
      <c r="V41" s="58"/>
    </row>
    <row r="42" spans="1:22" ht="15" customHeight="1">
      <c r="A42" s="84">
        <v>5</v>
      </c>
      <c r="B42" s="77" t="s">
        <v>148</v>
      </c>
      <c r="C42" s="51">
        <v>5</v>
      </c>
      <c r="D42" s="44">
        <f>VLOOKUP(C42,'Respit tabel'!A:C,3,FALSE)</f>
        <v>1.2060185185185186E-2</v>
      </c>
      <c r="E42" s="87">
        <f>+'Sejladsresultater 2015'!AC16</f>
        <v>0</v>
      </c>
      <c r="F42" s="87">
        <f>+'Sejladsresultater 2015'!AC27</f>
        <v>0</v>
      </c>
      <c r="G42" s="87">
        <f>+'Sejladsresultater 2015'!AC39</f>
        <v>0</v>
      </c>
      <c r="H42" s="87">
        <f>+'Sejladsresultater 2015'!AC51</f>
        <v>0</v>
      </c>
      <c r="I42" s="87">
        <f>+'Sejladsresultater 2015'!AC63</f>
        <v>0</v>
      </c>
      <c r="J42" s="87">
        <f>+'Sejladsresultater 2015'!AC75</f>
        <v>0</v>
      </c>
      <c r="K42" s="62">
        <f>+'Sejladsresultater 2015'!AC87</f>
        <v>0</v>
      </c>
      <c r="L42" s="62">
        <f>+'Sejladsresultater 2015'!AC100</f>
        <v>0</v>
      </c>
      <c r="M42" s="62">
        <f>+'Sejladsresultater 2015'!AC112</f>
        <v>0</v>
      </c>
      <c r="N42" s="62">
        <f>+'Sejladsresultater 2015'!AC124</f>
        <v>0</v>
      </c>
      <c r="O42" s="62">
        <f>+'Sejladsresultater 2015'!AC137</f>
        <v>9</v>
      </c>
      <c r="P42" s="62">
        <f>+'Sejladsresultater 2015'!AC150</f>
        <v>0</v>
      </c>
      <c r="Q42" s="62">
        <f>+'Sejladsresultater 2015'!AC163</f>
        <v>0</v>
      </c>
      <c r="R42" s="62">
        <f>+'Sejladsresultater 2015'!AC176</f>
        <v>0</v>
      </c>
      <c r="S42" s="62">
        <f>+'Sejladsresultater 2015'!AC189</f>
        <v>0</v>
      </c>
      <c r="T42" s="62">
        <f>+'Sejladsresultater 2015'!AC202</f>
        <v>0</v>
      </c>
      <c r="U42" s="52">
        <f>SUM(E42:T42)</f>
        <v>9</v>
      </c>
      <c r="V42" s="58"/>
    </row>
    <row r="43" spans="1:22" ht="15" customHeight="1">
      <c r="A43" s="84"/>
      <c r="B43" s="77" t="s">
        <v>33</v>
      </c>
      <c r="C43" s="51"/>
      <c r="D43" s="44" t="e">
        <f>VLOOKUP(C43,'Respit tabel'!A:C,3,FALSE)</f>
        <v>#N/A</v>
      </c>
      <c r="E43" s="87">
        <f>+'Sejladsresultater 2015'!AC14</f>
        <v>0</v>
      </c>
      <c r="F43" s="87">
        <f>+'Sejladsresultater 2015'!AC25</f>
        <v>0</v>
      </c>
      <c r="G43" s="87">
        <f>+'Sejladsresultater 2015'!AC37</f>
        <v>0</v>
      </c>
      <c r="H43" s="87">
        <f>+'Sejladsresultater 2015'!AC49</f>
        <v>0</v>
      </c>
      <c r="I43" s="87">
        <f>+'Sejladsresultater 2015'!AC61</f>
        <v>0</v>
      </c>
      <c r="J43" s="87">
        <f>+'Sejladsresultater 2015'!AC73</f>
        <v>0</v>
      </c>
      <c r="K43" s="62">
        <f>+'Sejladsresultater 2015'!AC85</f>
        <v>0</v>
      </c>
      <c r="L43" s="62">
        <f>+'Sejladsresultater 2015'!AC98</f>
        <v>0</v>
      </c>
      <c r="M43" s="62">
        <f>+'Sejladsresultater 2015'!AC110</f>
        <v>0</v>
      </c>
      <c r="N43" s="62">
        <f>+'Sejladsresultater 2015'!AC122</f>
        <v>0</v>
      </c>
      <c r="O43" s="62">
        <f>+'Sejladsresultater 2015'!AC135</f>
        <v>0</v>
      </c>
      <c r="P43" s="62">
        <f>+'Sejladsresultater 2015'!AC148</f>
        <v>0</v>
      </c>
      <c r="Q43" s="62">
        <f>+'Sejladsresultater 2015'!AC161</f>
        <v>0</v>
      </c>
      <c r="R43" s="62">
        <f>+'Sejladsresultater 2015'!AC174</f>
        <v>0</v>
      </c>
      <c r="S43" s="62">
        <f>+'Sejladsresultater 2015'!AC187</f>
        <v>0</v>
      </c>
      <c r="T43" s="62">
        <f>+'Sejladsresultater 2015'!AC200</f>
        <v>0</v>
      </c>
      <c r="U43" s="52">
        <f>SUM(E43:T43)</f>
        <v>0</v>
      </c>
      <c r="V43" s="58"/>
    </row>
    <row r="45" spans="1:22" ht="15" customHeight="1">
      <c r="A45" s="81" t="s">
        <v>30</v>
      </c>
      <c r="B45" s="98" t="s">
        <v>135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41"/>
      <c r="T45" s="41"/>
      <c r="U45" s="40" t="s">
        <v>21</v>
      </c>
      <c r="V45" s="58"/>
    </row>
    <row r="46" spans="1:22" ht="15" customHeight="1">
      <c r="A46" s="82"/>
      <c r="B46" s="97" t="s">
        <v>5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41"/>
      <c r="T46" s="41"/>
      <c r="U46" s="40" t="s">
        <v>34</v>
      </c>
      <c r="V46" s="58"/>
    </row>
    <row r="47" spans="1:22" ht="15" customHeight="1">
      <c r="A47" s="83" t="s">
        <v>40</v>
      </c>
      <c r="B47" s="77" t="s">
        <v>78</v>
      </c>
      <c r="C47" s="51" t="s">
        <v>79</v>
      </c>
      <c r="D47" s="44" t="s">
        <v>16</v>
      </c>
      <c r="E47" s="53">
        <v>40310</v>
      </c>
      <c r="F47" s="53">
        <v>40319</v>
      </c>
      <c r="G47" s="53">
        <v>41787</v>
      </c>
      <c r="H47" s="53">
        <v>41794</v>
      </c>
      <c r="I47" s="53">
        <v>40340</v>
      </c>
      <c r="J47" s="53">
        <v>40347</v>
      </c>
      <c r="K47" s="53">
        <v>40354</v>
      </c>
      <c r="L47" s="53">
        <v>40389</v>
      </c>
      <c r="M47" s="53">
        <v>40396</v>
      </c>
      <c r="N47" s="53">
        <v>40403</v>
      </c>
      <c r="O47" s="53">
        <v>40410</v>
      </c>
      <c r="P47" s="53">
        <v>40417</v>
      </c>
      <c r="Q47" s="53">
        <v>40424</v>
      </c>
      <c r="R47" s="53">
        <v>40431</v>
      </c>
      <c r="S47" s="53">
        <v>40438</v>
      </c>
      <c r="T47" s="53">
        <v>40445</v>
      </c>
      <c r="U47" s="54" t="s">
        <v>80</v>
      </c>
      <c r="V47" s="58"/>
    </row>
    <row r="48" spans="1:22" ht="15" customHeight="1">
      <c r="A48" s="84">
        <v>1</v>
      </c>
      <c r="B48" s="77" t="s">
        <v>37</v>
      </c>
      <c r="C48" s="51">
        <v>4.3</v>
      </c>
      <c r="D48" s="44">
        <f>VLOOKUP(C48,'Respit tabel'!A:C,3,FALSE)</f>
        <v>9.1087962962962971E-3</v>
      </c>
      <c r="E48" s="87">
        <f>+'Sejladsresultater 2015'!AL8</f>
        <v>0</v>
      </c>
      <c r="F48" s="62">
        <f>+'Sejladsresultater 2015'!AL21</f>
        <v>12.25</v>
      </c>
      <c r="G48" s="62">
        <f>+'Sejladsresultater 2015'!AL33</f>
        <v>12.25</v>
      </c>
      <c r="H48" s="87">
        <f>+'Sejladsresultater 2015'!AL45</f>
        <v>0</v>
      </c>
      <c r="I48" s="87">
        <f>+'Sejladsresultater 2015'!AL57</f>
        <v>0</v>
      </c>
      <c r="J48" s="87">
        <f>+'Sejladsresultater 2015'!AL69</f>
        <v>0</v>
      </c>
      <c r="K48" s="87">
        <f>+'Sejladsresultater 2015'!AL81</f>
        <v>0</v>
      </c>
      <c r="L48" s="87">
        <f>+'Sejladsresultater 2015'!AL94</f>
        <v>0</v>
      </c>
      <c r="M48" s="62">
        <f>+'Sejladsresultater 2015'!AL106</f>
        <v>12.25</v>
      </c>
      <c r="N48" s="62">
        <f>+'Sejladsresultater 2015'!AL118</f>
        <v>11</v>
      </c>
      <c r="O48" s="62">
        <f>+'Sejladsresultater 2015'!AL131</f>
        <v>11</v>
      </c>
      <c r="P48" s="62">
        <f>+'Sejladsresultater 2015'!AL144</f>
        <v>0</v>
      </c>
      <c r="Q48" s="62">
        <f>+'Sejladsresultater 2015'!AL157</f>
        <v>12.25</v>
      </c>
      <c r="R48" s="62">
        <f>+'Sejladsresultater 2015'!AL170</f>
        <v>12.25</v>
      </c>
      <c r="S48" s="65">
        <f>+'Sejladsresultater 2015'!AL183</f>
        <v>0</v>
      </c>
      <c r="T48" s="62">
        <f>+'Sejladsresultater 2015'!AL196</f>
        <v>12.25</v>
      </c>
      <c r="U48" s="52">
        <f>SUM(E48:T48)</f>
        <v>95.5</v>
      </c>
      <c r="V48" s="58"/>
    </row>
    <row r="49" spans="1:22" ht="15" customHeight="1">
      <c r="A49" s="84"/>
      <c r="B49" s="77" t="s">
        <v>75</v>
      </c>
      <c r="C49" s="51">
        <v>4.3</v>
      </c>
      <c r="D49" s="44">
        <f>VLOOKUP(C49,'Respit tabel'!A:C,3,FALSE)</f>
        <v>9.1087962962962971E-3</v>
      </c>
      <c r="E49" s="87">
        <f>+'Sejladsresultater 2015'!AL9</f>
        <v>0</v>
      </c>
      <c r="F49" s="87">
        <f>+'Sejladsresultater 2015'!AL22</f>
        <v>0</v>
      </c>
      <c r="G49" s="87">
        <f>+'Sejladsresultater 2015'!AL34</f>
        <v>0</v>
      </c>
      <c r="H49" s="87">
        <f>+'Sejladsresultater 2015'!AL46</f>
        <v>0</v>
      </c>
      <c r="I49" s="87">
        <f>+'Sejladsresultater 2015'!AL58</f>
        <v>0</v>
      </c>
      <c r="J49" s="87">
        <f>+'Sejladsresultater 2015'!AL70</f>
        <v>0</v>
      </c>
      <c r="K49" s="62">
        <f>+'Sejladsresultater 2015'!AL82</f>
        <v>0</v>
      </c>
      <c r="L49" s="62">
        <f>+'Sejladsresultater 2015'!AL95</f>
        <v>0</v>
      </c>
      <c r="M49" s="62">
        <f>+'Sejladsresultater 2015'!AL107</f>
        <v>0</v>
      </c>
      <c r="N49" s="62">
        <f>+'Sejladsresultater 2015'!AL119</f>
        <v>0</v>
      </c>
      <c r="O49" s="62">
        <f>+'Sejladsresultater 2015'!AL132</f>
        <v>0</v>
      </c>
      <c r="P49" s="62">
        <f>+'Sejladsresultater 2015'!AL145</f>
        <v>0</v>
      </c>
      <c r="Q49" s="62">
        <f>+'Sejladsresultater 2015'!AL158</f>
        <v>0</v>
      </c>
      <c r="R49" s="62">
        <f>+'Sejladsresultater 2015'!AL171</f>
        <v>0</v>
      </c>
      <c r="S49" s="65">
        <f>+'Sejladsresultater 2015'!AL184</f>
        <v>0</v>
      </c>
      <c r="T49" s="62">
        <f>+'Sejladsresultater 2015'!AL197</f>
        <v>0</v>
      </c>
      <c r="U49" s="52">
        <f t="shared" ref="U49:U55" si="3">SUM(E49:T49)</f>
        <v>0</v>
      </c>
    </row>
    <row r="50" spans="1:22" ht="15" customHeight="1">
      <c r="A50" s="84">
        <v>3</v>
      </c>
      <c r="B50" s="77" t="s">
        <v>12</v>
      </c>
      <c r="C50" s="51">
        <v>4.3</v>
      </c>
      <c r="D50" s="44">
        <f>VLOOKUP(C50,'Respit tabel'!A:C,3,FALSE)</f>
        <v>9.1087962962962971E-3</v>
      </c>
      <c r="E50" s="87">
        <f>+'Sejladsresultater 2015'!AL10</f>
        <v>0</v>
      </c>
      <c r="F50" s="87">
        <f>+'Sejladsresultater 2015'!AL23</f>
        <v>0</v>
      </c>
      <c r="G50" s="87">
        <f>+'Sejladsresultater 2015'!AL35</f>
        <v>0</v>
      </c>
      <c r="H50" s="87">
        <f>+'Sejladsresultater 2015'!AL47</f>
        <v>0</v>
      </c>
      <c r="I50" s="87">
        <f>+'Sejladsresultater 2015'!AL59</f>
        <v>0</v>
      </c>
      <c r="J50" s="87">
        <f>+'Sejladsresultater 2015'!AL71</f>
        <v>0</v>
      </c>
      <c r="K50" s="62">
        <f>+'Sejladsresultater 2015'!AL83</f>
        <v>0</v>
      </c>
      <c r="L50" s="62">
        <f>+'Sejladsresultater 2015'!AL96</f>
        <v>0</v>
      </c>
      <c r="M50" s="62">
        <f>+'Sejladsresultater 2015'!AL108</f>
        <v>0</v>
      </c>
      <c r="N50" s="62">
        <f>+'Sejladsresultater 2015'!AL120</f>
        <v>0</v>
      </c>
      <c r="O50" s="62">
        <f>+'Sejladsresultater 2015'!AL133</f>
        <v>10</v>
      </c>
      <c r="P50" s="62">
        <f>+'Sejladsresultater 2015'!AL146</f>
        <v>0</v>
      </c>
      <c r="Q50" s="62">
        <f>+'Sejladsresultater 2015'!AL159</f>
        <v>0</v>
      </c>
      <c r="R50" s="62">
        <f>+'Sejladsresultater 2015'!AL172</f>
        <v>0</v>
      </c>
      <c r="S50" s="65">
        <f>+'Sejladsresultater 2015'!AL185</f>
        <v>0</v>
      </c>
      <c r="T50" s="62">
        <f>+'Sejladsresultater 2015'!AL198</f>
        <v>0</v>
      </c>
      <c r="U50" s="52">
        <f t="shared" si="3"/>
        <v>10</v>
      </c>
    </row>
    <row r="51" spans="1:22" ht="15" customHeight="1">
      <c r="A51" s="84"/>
      <c r="B51" s="77" t="s">
        <v>22</v>
      </c>
      <c r="C51" s="51">
        <v>4.3</v>
      </c>
      <c r="D51" s="44">
        <f>VLOOKUP(C51,'Respit tabel'!A:C,3,FALSE)</f>
        <v>9.1087962962962971E-3</v>
      </c>
      <c r="E51" s="87">
        <f>+'Sejladsresultater 2015'!AL11</f>
        <v>0</v>
      </c>
      <c r="F51" s="87">
        <f>+'Sejladsresultater 2015'!AL24</f>
        <v>0</v>
      </c>
      <c r="G51" s="87">
        <f>+'Sejladsresultater 2015'!AL36</f>
        <v>0</v>
      </c>
      <c r="H51" s="87">
        <f>+'Sejladsresultater 2015'!AL48</f>
        <v>0</v>
      </c>
      <c r="I51" s="87">
        <f>+'Sejladsresultater 2015'!AL60</f>
        <v>0</v>
      </c>
      <c r="J51" s="87">
        <f>+'Sejladsresultater 2015'!AL72</f>
        <v>0</v>
      </c>
      <c r="K51" s="62">
        <f>+'Sejladsresultater 2015'!AL84</f>
        <v>0</v>
      </c>
      <c r="L51" s="62">
        <f>+'Sejladsresultater 2015'!AL97</f>
        <v>0</v>
      </c>
      <c r="M51" s="62">
        <f>+'Sejladsresultater 2015'!AL109</f>
        <v>0</v>
      </c>
      <c r="N51" s="62">
        <f>+'Sejladsresultater 2015'!AL121</f>
        <v>0</v>
      </c>
      <c r="O51" s="62">
        <f>+'Sejladsresultater 2015'!AL134</f>
        <v>0</v>
      </c>
      <c r="P51" s="62">
        <f>+'Sejladsresultater 2015'!AL147</f>
        <v>0</v>
      </c>
      <c r="Q51" s="62">
        <f>+'Sejladsresultater 2015'!AL160</f>
        <v>0</v>
      </c>
      <c r="R51" s="62">
        <f>+'Sejladsresultater 2015'!AL173</f>
        <v>0</v>
      </c>
      <c r="S51" s="65">
        <f>+'Sejladsresultater 2015'!AL186</f>
        <v>0</v>
      </c>
      <c r="T51" s="62">
        <f>+'Sejladsresultater 2015'!AL199</f>
        <v>0</v>
      </c>
      <c r="U51" s="52">
        <f t="shared" si="3"/>
        <v>0</v>
      </c>
    </row>
    <row r="52" spans="1:22" ht="16.5" customHeight="1">
      <c r="A52" s="84"/>
      <c r="B52" s="77" t="s">
        <v>35</v>
      </c>
      <c r="C52" s="51">
        <v>4.3</v>
      </c>
      <c r="D52" s="44">
        <f>VLOOKUP(C52,'Respit tabel'!A:C,3,FALSE)</f>
        <v>9.1087962962962971E-3</v>
      </c>
      <c r="E52" s="87">
        <f>+'Sejladsresultater 2015'!AL12</f>
        <v>0</v>
      </c>
      <c r="F52" s="87">
        <f>+'Sejladsresultater 2015'!AL25</f>
        <v>0</v>
      </c>
      <c r="G52" s="87">
        <f>+'Sejladsresultater 2015'!AL37</f>
        <v>0</v>
      </c>
      <c r="H52" s="87">
        <f>+'Sejladsresultater 2015'!AL49</f>
        <v>0</v>
      </c>
      <c r="I52" s="87">
        <f>+'Sejladsresultater 2015'!AL61</f>
        <v>0</v>
      </c>
      <c r="J52" s="87">
        <f>+'Sejladsresultater 2015'!AL73</f>
        <v>0</v>
      </c>
      <c r="K52" s="62">
        <f>+'Sejladsresultater 2015'!AL85</f>
        <v>0</v>
      </c>
      <c r="L52" s="62">
        <f>+'Sejladsresultater 2015'!AL98</f>
        <v>0</v>
      </c>
      <c r="M52" s="62">
        <f>+'Sejladsresultater 2015'!AL110</f>
        <v>0</v>
      </c>
      <c r="N52" s="62">
        <f>+'Sejladsresultater 2015'!AL122</f>
        <v>0</v>
      </c>
      <c r="O52" s="62">
        <f>+'Sejladsresultater 2015'!AL135</f>
        <v>0</v>
      </c>
      <c r="P52" s="62">
        <f>+'Sejladsresultater 2015'!AL148</f>
        <v>0</v>
      </c>
      <c r="Q52" s="62">
        <f>+'Sejladsresultater 2015'!AL161</f>
        <v>0</v>
      </c>
      <c r="R52" s="62">
        <f>+'Sejladsresultater 2015'!AL174</f>
        <v>0</v>
      </c>
      <c r="S52" s="65">
        <f>+'Sejladsresultater 2015'!AL187</f>
        <v>0</v>
      </c>
      <c r="T52" s="62">
        <f>+'Sejladsresultater 2015'!AL200</f>
        <v>0</v>
      </c>
      <c r="U52" s="52">
        <f t="shared" si="3"/>
        <v>0</v>
      </c>
    </row>
    <row r="53" spans="1:22" ht="16.5" customHeight="1">
      <c r="A53" s="84"/>
      <c r="B53" s="77" t="s">
        <v>89</v>
      </c>
      <c r="C53" s="51">
        <v>4.3</v>
      </c>
      <c r="D53" s="44">
        <f>VLOOKUP(C53,'Respit tabel'!A:C,3,FALSE)</f>
        <v>9.1087962962962971E-3</v>
      </c>
      <c r="E53" s="87">
        <f>+'Sejladsresultater 2015'!AL13</f>
        <v>0</v>
      </c>
      <c r="F53" s="87">
        <f>+'Sejladsresultater 2015'!AL26</f>
        <v>0</v>
      </c>
      <c r="G53" s="87">
        <f>+'Sejladsresultater 2015'!AL38</f>
        <v>0</v>
      </c>
      <c r="H53" s="87">
        <f>+'Sejladsresultater 2015'!AL50</f>
        <v>0</v>
      </c>
      <c r="I53" s="87">
        <f>+'Sejladsresultater 2015'!AL62</f>
        <v>0</v>
      </c>
      <c r="J53" s="87">
        <f>+'Sejladsresultater 2015'!AL74</f>
        <v>0</v>
      </c>
      <c r="K53" s="62">
        <f>+'Sejladsresultater 2015'!AL86</f>
        <v>0</v>
      </c>
      <c r="L53" s="62">
        <f>+'Sejladsresultater 2015'!AL99</f>
        <v>0</v>
      </c>
      <c r="M53" s="62">
        <f>+'Sejladsresultater 2015'!AL111</f>
        <v>0</v>
      </c>
      <c r="N53" s="62">
        <f>+'Sejladsresultater 2015'!AL123</f>
        <v>0</v>
      </c>
      <c r="O53" s="62">
        <f>+'Sejladsresultater 2015'!AL136</f>
        <v>0</v>
      </c>
      <c r="P53" s="62">
        <f>+'Sejladsresultater 2015'!AL149</f>
        <v>0</v>
      </c>
      <c r="Q53" s="62">
        <f>+'Sejladsresultater 2015'!AL162</f>
        <v>0</v>
      </c>
      <c r="R53" s="62">
        <f>+'Sejladsresultater 2015'!AL175</f>
        <v>0</v>
      </c>
      <c r="S53" s="65">
        <f>+'Sejladsresultater 2015'!AL188</f>
        <v>0</v>
      </c>
      <c r="T53" s="62">
        <f>+'Sejladsresultater 2015'!AL201</f>
        <v>0</v>
      </c>
      <c r="U53" s="52">
        <f t="shared" si="3"/>
        <v>0</v>
      </c>
    </row>
    <row r="54" spans="1:22" ht="16.5" customHeight="1">
      <c r="A54" s="84"/>
      <c r="B54" s="77" t="s">
        <v>152</v>
      </c>
      <c r="C54" s="51">
        <v>4.3</v>
      </c>
      <c r="D54" s="44">
        <f>VLOOKUP(C54,'Respit tabel'!A:C,3,FALSE)</f>
        <v>9.1087962962962971E-3</v>
      </c>
      <c r="E54" s="87">
        <f>+'Sejladsresultater 2015'!AL14</f>
        <v>0</v>
      </c>
      <c r="F54" s="87">
        <f>+'Sejladsresultater 2015'!AL27</f>
        <v>0</v>
      </c>
      <c r="G54" s="87">
        <f>+'Sejladsresultater 2015'!AL39</f>
        <v>0</v>
      </c>
      <c r="H54" s="87">
        <f>+'Sejladsresultater 2015'!AL51</f>
        <v>0</v>
      </c>
      <c r="I54" s="87">
        <f>+'Sejladsresultater 2015'!AL63</f>
        <v>0</v>
      </c>
      <c r="J54" s="87">
        <f>+'Sejladsresultater 2015'!AL75</f>
        <v>0</v>
      </c>
      <c r="K54" s="62">
        <f>+'Sejladsresultater 2015'!AL87</f>
        <v>0</v>
      </c>
      <c r="L54" s="62">
        <f>+'Sejladsresultater 2015'!AL100</f>
        <v>0</v>
      </c>
      <c r="M54" s="62">
        <f>+'Sejladsresultater 2015'!AL112</f>
        <v>0</v>
      </c>
      <c r="N54" s="62">
        <f>+'Sejladsresultater 2015'!AL124</f>
        <v>0</v>
      </c>
      <c r="O54" s="62">
        <f>+'Sejladsresultater 2015'!AL137</f>
        <v>0</v>
      </c>
      <c r="P54" s="62">
        <f>+'Sejladsresultater 2015'!AL150</f>
        <v>0</v>
      </c>
      <c r="Q54" s="62">
        <f>+'Sejladsresultater 2015'!AL163</f>
        <v>0</v>
      </c>
      <c r="R54" s="62">
        <f>+'Sejladsresultater 2015'!AL176</f>
        <v>0</v>
      </c>
      <c r="S54" s="65">
        <f>+'Sejladsresultater 2015'!AL189</f>
        <v>0</v>
      </c>
      <c r="T54" s="62">
        <f>+'Sejladsresultater 2015'!AL202</f>
        <v>0</v>
      </c>
      <c r="U54" s="52">
        <f t="shared" si="3"/>
        <v>0</v>
      </c>
    </row>
    <row r="55" spans="1:22" ht="15" customHeight="1">
      <c r="A55" s="84">
        <v>2</v>
      </c>
      <c r="B55" s="77" t="s">
        <v>45</v>
      </c>
      <c r="C55" s="51">
        <v>4.3</v>
      </c>
      <c r="D55" s="44">
        <f>VLOOKUP(C55,'Respit tabel'!A:C,3,FALSE)</f>
        <v>9.1087962962962971E-3</v>
      </c>
      <c r="E55" s="87">
        <f>+'Sejladsresultater 2015'!AL15</f>
        <v>0</v>
      </c>
      <c r="F55" s="87">
        <f>+'Sejladsresultater 2015'!AL28</f>
        <v>0</v>
      </c>
      <c r="G55" s="87">
        <f>+'Sejladsresultater 2015'!AL40</f>
        <v>0</v>
      </c>
      <c r="H55" s="87">
        <f>+'Sejladsresultater 2015'!AL52</f>
        <v>0</v>
      </c>
      <c r="I55" s="87">
        <f>+'Sejladsresultater 2015'!AL64</f>
        <v>0</v>
      </c>
      <c r="J55" s="87">
        <f>+'Sejladsresultater 2015'!AL76</f>
        <v>0</v>
      </c>
      <c r="K55" s="62">
        <f>+'Sejladsresultater 2015'!AL88</f>
        <v>0</v>
      </c>
      <c r="L55" s="62">
        <f>+'Sejladsresultater 2015'!AL101</f>
        <v>0</v>
      </c>
      <c r="M55" s="62">
        <f>+'Sejladsresultater 2015'!AL113</f>
        <v>11</v>
      </c>
      <c r="N55" s="62">
        <f>+'Sejladsresultater 2015'!AL125</f>
        <v>12.25</v>
      </c>
      <c r="O55" s="62">
        <f>+'Sejladsresultater 2015'!AL138</f>
        <v>12.25</v>
      </c>
      <c r="P55" s="62">
        <f>+'Sejladsresultater 2015'!AL151</f>
        <v>12.25</v>
      </c>
      <c r="Q55" s="62">
        <f>+'Sejladsresultater 2015'!AL164</f>
        <v>11</v>
      </c>
      <c r="R55" s="62">
        <f>+'Sejladsresultater 2015'!AL177</f>
        <v>11</v>
      </c>
      <c r="S55" s="65">
        <f>+'Sejladsresultater 2015'!AL190</f>
        <v>0</v>
      </c>
      <c r="T55" s="62">
        <f>+'Sejladsresultater 2015'!AL203</f>
        <v>0</v>
      </c>
      <c r="U55" s="52">
        <f t="shared" si="3"/>
        <v>69.75</v>
      </c>
    </row>
    <row r="56" spans="1:22" ht="15" customHeight="1">
      <c r="K56" s="45"/>
    </row>
    <row r="57" spans="1:22" ht="15" customHeight="1">
      <c r="A57" s="81" t="s">
        <v>3</v>
      </c>
      <c r="B57" s="98" t="s">
        <v>135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41"/>
      <c r="T57" s="41"/>
      <c r="U57" s="40" t="s">
        <v>21</v>
      </c>
    </row>
    <row r="58" spans="1:22" ht="15" customHeight="1">
      <c r="A58" s="82"/>
      <c r="B58" s="97" t="s">
        <v>2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41"/>
      <c r="T58" s="41"/>
      <c r="U58" s="40" t="s">
        <v>34</v>
      </c>
    </row>
    <row r="59" spans="1:22" ht="15" customHeight="1">
      <c r="A59" s="83" t="s">
        <v>40</v>
      </c>
      <c r="B59" s="77" t="s">
        <v>78</v>
      </c>
      <c r="C59" s="51" t="s">
        <v>79</v>
      </c>
      <c r="D59" s="44" t="s">
        <v>16</v>
      </c>
      <c r="E59" s="53" t="s">
        <v>92</v>
      </c>
      <c r="F59" s="53" t="s">
        <v>93</v>
      </c>
      <c r="G59" s="53" t="s">
        <v>94</v>
      </c>
      <c r="H59" s="53" t="s">
        <v>95</v>
      </c>
      <c r="I59" s="53" t="s">
        <v>96</v>
      </c>
      <c r="J59" s="53" t="s">
        <v>97</v>
      </c>
      <c r="K59" s="53" t="s">
        <v>98</v>
      </c>
      <c r="L59" s="53" t="s">
        <v>99</v>
      </c>
      <c r="M59" s="53" t="s">
        <v>100</v>
      </c>
      <c r="N59" s="53" t="s">
        <v>101</v>
      </c>
      <c r="O59" s="53" t="s">
        <v>102</v>
      </c>
      <c r="P59" s="53" t="s">
        <v>103</v>
      </c>
      <c r="Q59" s="53" t="s">
        <v>104</v>
      </c>
      <c r="R59" s="53" t="s">
        <v>105</v>
      </c>
      <c r="S59" s="53" t="s">
        <v>106</v>
      </c>
      <c r="T59" s="53" t="s">
        <v>107</v>
      </c>
      <c r="U59" s="54" t="s">
        <v>80</v>
      </c>
    </row>
    <row r="60" spans="1:22" ht="15" customHeight="1">
      <c r="A60" s="84">
        <v>1</v>
      </c>
      <c r="B60" s="77" t="s">
        <v>6</v>
      </c>
      <c r="C60" s="51">
        <v>4.8</v>
      </c>
      <c r="D60" s="44">
        <f>VLOOKUP(C60,'Respit tabel'!A:C,3,FALSE)</f>
        <v>1.1284722222222222E-2</v>
      </c>
      <c r="E60" s="87">
        <f>+'Sejladsresultater 2015'!AU8</f>
        <v>0</v>
      </c>
      <c r="F60" s="62">
        <f>+'Sejladsresultater 2015'!AU21</f>
        <v>12.25</v>
      </c>
      <c r="G60" s="62">
        <f>+'Sejladsresultater 2015'!AU33</f>
        <v>12.25</v>
      </c>
      <c r="H60" s="87">
        <f>+'Sejladsresultater 2015'!AU45</f>
        <v>0</v>
      </c>
      <c r="I60" s="87">
        <f>+'Sejladsresultater 2015'!AU57</f>
        <v>0</v>
      </c>
      <c r="J60" s="87">
        <f>+'Sejladsresultater 2015'!AU69</f>
        <v>0</v>
      </c>
      <c r="K60" s="62">
        <f>+'Sejladsresultater 2015'!AU81</f>
        <v>12.25</v>
      </c>
      <c r="L60" s="87">
        <f>+'Sejladsresultater 2015'!AU94</f>
        <v>0</v>
      </c>
      <c r="M60" s="62">
        <f>+'Sejladsresultater 2015'!AU106</f>
        <v>11</v>
      </c>
      <c r="N60" s="62">
        <f>+'Sejladsresultater 2015'!AU118</f>
        <v>12.25</v>
      </c>
      <c r="O60" s="87">
        <f>+'Sejladsresultater 2015'!AU131</f>
        <v>0</v>
      </c>
      <c r="P60" s="62">
        <f>+'Sejladsresultater 2015'!AU144</f>
        <v>0</v>
      </c>
      <c r="Q60" s="62">
        <f>+'Sejladsresultater 2015'!AU157</f>
        <v>0</v>
      </c>
      <c r="R60" s="62">
        <f>+'Sejladsresultater 2015'!AU170</f>
        <v>0</v>
      </c>
      <c r="S60" s="65">
        <f>+'Sejladsresultater 2015'!AU183</f>
        <v>11</v>
      </c>
      <c r="T60" s="62">
        <f>+'Sejladsresultater 2015'!AU196</f>
        <v>12.25</v>
      </c>
      <c r="U60" s="52">
        <f>SUM(E60:T60)</f>
        <v>83.25</v>
      </c>
      <c r="V60" s="61"/>
    </row>
    <row r="61" spans="1:22" ht="15" customHeight="1">
      <c r="A61" s="84">
        <v>1</v>
      </c>
      <c r="B61" s="77" t="s">
        <v>0</v>
      </c>
      <c r="C61" s="51">
        <v>5.6</v>
      </c>
      <c r="D61" s="44">
        <f>VLOOKUP(C61,'Respit tabel'!A:C,3,FALSE)</f>
        <v>1.4236111111111111E-2</v>
      </c>
      <c r="E61" s="87">
        <f>+'Sejladsresultater 2015'!AU9</f>
        <v>0</v>
      </c>
      <c r="F61" s="87">
        <f>+'Sejladsresultater 2015'!AU22</f>
        <v>0</v>
      </c>
      <c r="G61" s="87">
        <f>+'Sejladsresultater 2015'!AU34</f>
        <v>0</v>
      </c>
      <c r="H61" s="87">
        <f>+'Sejladsresultater 2015'!AU46</f>
        <v>0</v>
      </c>
      <c r="I61" s="87">
        <f>+'Sejladsresultater 2015'!AU58</f>
        <v>0</v>
      </c>
      <c r="J61" s="87">
        <f>+'Sejladsresultater 2015'!AU70</f>
        <v>0</v>
      </c>
      <c r="K61" s="62">
        <f>+'Sejladsresultater 2015'!AU82</f>
        <v>0</v>
      </c>
      <c r="L61" s="62">
        <f>+'Sejladsresultater 2015'!AU95</f>
        <v>0</v>
      </c>
      <c r="M61" s="62">
        <f>+'Sejladsresultater 2015'!AU107</f>
        <v>12.25</v>
      </c>
      <c r="N61" s="62">
        <f>+'Sejladsresultater 2015'!AU119</f>
        <v>11</v>
      </c>
      <c r="O61" s="62">
        <f>+'Sejladsresultater 2015'!AU132</f>
        <v>12.25</v>
      </c>
      <c r="P61" s="62">
        <f>+'Sejladsresultater 2015'!AU145</f>
        <v>0</v>
      </c>
      <c r="Q61" s="62">
        <f>+'Sejladsresultater 2015'!AU158</f>
        <v>12.25</v>
      </c>
      <c r="R61" s="62">
        <f>+'Sejladsresultater 2015'!AU171</f>
        <v>12.25</v>
      </c>
      <c r="S61" s="65">
        <f>+'Sejladsresultater 2015'!AU184</f>
        <v>12.25</v>
      </c>
      <c r="T61" s="62">
        <f>+'Sejladsresultater 2015'!AU197</f>
        <v>11</v>
      </c>
      <c r="U61" s="52">
        <f t="shared" ref="U61:U68" si="4">SUM(E61:T61)</f>
        <v>83.25</v>
      </c>
      <c r="V61" s="61"/>
    </row>
    <row r="62" spans="1:22" ht="15" customHeight="1">
      <c r="A62" s="84">
        <v>3</v>
      </c>
      <c r="B62" s="77" t="s">
        <v>13</v>
      </c>
      <c r="C62" s="51">
        <v>5.0999999999999996</v>
      </c>
      <c r="D62" s="44">
        <f>VLOOKUP(C62,'Respit tabel'!A:C,3,FALSE)</f>
        <v>1.2499999999999999E-2</v>
      </c>
      <c r="E62" s="87">
        <f>+'Sejladsresultater 2015'!AU10</f>
        <v>0</v>
      </c>
      <c r="F62" s="62">
        <f>+'Sejladsresultater 2015'!AU23</f>
        <v>10</v>
      </c>
      <c r="G62" s="62">
        <f>+'Sejladsresultater 2015'!AU35</f>
        <v>11</v>
      </c>
      <c r="H62" s="87">
        <f>+'Sejladsresultater 2015'!AU47</f>
        <v>0</v>
      </c>
      <c r="I62" s="62">
        <f>+'Sejladsresultater 2015'!AU59</f>
        <v>12.25</v>
      </c>
      <c r="J62" s="62">
        <f>+'Sejladsresultater 2015'!AU71</f>
        <v>12.25</v>
      </c>
      <c r="K62" s="62">
        <f>+'Sejladsresultater 2015'!AU83</f>
        <v>11</v>
      </c>
      <c r="L62" s="87">
        <f>+'Sejladsresultater 2015'!AU96</f>
        <v>0</v>
      </c>
      <c r="M62" s="87">
        <f>+'Sejladsresultater 2015'!AU108</f>
        <v>0</v>
      </c>
      <c r="N62" s="87">
        <f>+'Sejladsresultater 2015'!AU120</f>
        <v>0</v>
      </c>
      <c r="O62" s="87">
        <f>+'Sejladsresultater 2015'!AU133</f>
        <v>0</v>
      </c>
      <c r="P62" s="62">
        <f>+'Sejladsresultater 2015'!AU146</f>
        <v>0</v>
      </c>
      <c r="Q62" s="62">
        <f>+'Sejladsresultater 2015'!AU159</f>
        <v>0</v>
      </c>
      <c r="R62" s="62">
        <f>+'Sejladsresultater 2015'!AU172</f>
        <v>0</v>
      </c>
      <c r="S62" s="65">
        <f>+'Sejladsresultater 2015'!AU185</f>
        <v>0</v>
      </c>
      <c r="T62" s="62">
        <f>+'Sejladsresultater 2015'!AU198</f>
        <v>0</v>
      </c>
      <c r="U62" s="52">
        <f t="shared" si="4"/>
        <v>56.5</v>
      </c>
      <c r="V62" s="61"/>
    </row>
    <row r="63" spans="1:22" ht="15" customHeight="1">
      <c r="A63" s="84">
        <v>4</v>
      </c>
      <c r="B63" s="77" t="s">
        <v>71</v>
      </c>
      <c r="C63" s="51">
        <v>5</v>
      </c>
      <c r="D63" s="44">
        <f>VLOOKUP(C63,'Respit tabel'!A:C,3,FALSE)</f>
        <v>1.2060185185185186E-2</v>
      </c>
      <c r="E63" s="87">
        <f>+'Sejladsresultater 2015'!AU11</f>
        <v>0</v>
      </c>
      <c r="F63" s="62">
        <f>+'Sejladsresultater 2015'!AU24</f>
        <v>11</v>
      </c>
      <c r="G63" s="62">
        <f>+'Sejladsresultater 2015'!AU36</f>
        <v>10</v>
      </c>
      <c r="H63" s="87">
        <f>+'Sejladsresultater 2015'!AU48</f>
        <v>0</v>
      </c>
      <c r="I63" s="87">
        <f>+'Sejladsresultater 2015'!AU60</f>
        <v>0</v>
      </c>
      <c r="J63" s="87">
        <f>+'Sejladsresultater 2015'!AU72</f>
        <v>0</v>
      </c>
      <c r="K63" s="87">
        <f>+'Sejladsresultater 2015'!AU84</f>
        <v>0</v>
      </c>
      <c r="L63" s="87">
        <f>+'Sejladsresultater 2015'!AU97</f>
        <v>0</v>
      </c>
      <c r="M63" s="62">
        <f>+'Sejladsresultater 2015'!AU109</f>
        <v>0</v>
      </c>
      <c r="N63" s="62">
        <f>+'Sejladsresultater 2015'!AU121</f>
        <v>0</v>
      </c>
      <c r="O63" s="62">
        <f>+'Sejladsresultater 2015'!AU134</f>
        <v>11</v>
      </c>
      <c r="P63" s="62">
        <f>+'Sejladsresultater 2015'!AU147</f>
        <v>0</v>
      </c>
      <c r="Q63" s="62">
        <f>+'Sejladsresultater 2015'!AU160</f>
        <v>0</v>
      </c>
      <c r="R63" s="62">
        <f>+'Sejladsresultater 2015'!AU173</f>
        <v>11</v>
      </c>
      <c r="S63" s="65">
        <f>+'Sejladsresultater 2015'!AU186</f>
        <v>0</v>
      </c>
      <c r="T63" s="62">
        <f>+'Sejladsresultater 2015'!AU199</f>
        <v>10</v>
      </c>
      <c r="U63" s="52">
        <f t="shared" si="4"/>
        <v>53</v>
      </c>
    </row>
    <row r="64" spans="1:22" ht="15" customHeight="1">
      <c r="A64" s="84"/>
      <c r="B64" s="77" t="s">
        <v>59</v>
      </c>
      <c r="C64" s="51">
        <v>5.0999999999999996</v>
      </c>
      <c r="D64" s="44">
        <f>VLOOKUP(C64,'Respit tabel'!A:C,3,FALSE)</f>
        <v>1.2499999999999999E-2</v>
      </c>
      <c r="E64" s="87">
        <f>+'Sejladsresultater 2015'!AU12</f>
        <v>0</v>
      </c>
      <c r="F64" s="87">
        <f>+'Sejladsresultater 2015'!AU25</f>
        <v>0</v>
      </c>
      <c r="G64" s="87">
        <f>+'Sejladsresultater 2015'!AU37</f>
        <v>0</v>
      </c>
      <c r="H64" s="87">
        <f>+'Sejladsresultater 2015'!AU49</f>
        <v>0</v>
      </c>
      <c r="I64" s="87">
        <f>+'Sejladsresultater 2015'!AU61</f>
        <v>0</v>
      </c>
      <c r="J64" s="87">
        <f>+'Sejladsresultater 2015'!AU73</f>
        <v>0</v>
      </c>
      <c r="K64" s="62">
        <f>+'Sejladsresultater 2015'!AU85</f>
        <v>0</v>
      </c>
      <c r="L64" s="62">
        <f>+'Sejladsresultater 2015'!AU98</f>
        <v>0</v>
      </c>
      <c r="M64" s="62">
        <f>+'Sejladsresultater 2015'!AU110</f>
        <v>0</v>
      </c>
      <c r="N64" s="62">
        <f>+'Sejladsresultater 2015'!AU122</f>
        <v>0</v>
      </c>
      <c r="O64" s="62">
        <f>+'Sejladsresultater 2015'!AU135</f>
        <v>0</v>
      </c>
      <c r="P64" s="62">
        <f>+'Sejladsresultater 2015'!AU148</f>
        <v>0</v>
      </c>
      <c r="Q64" s="62">
        <f>+'Sejladsresultater 2015'!AU161</f>
        <v>0</v>
      </c>
      <c r="R64" s="62">
        <f>+'Sejladsresultater 2015'!AU174</f>
        <v>0</v>
      </c>
      <c r="S64" s="65">
        <f>+'Sejladsresultater 2015'!AU187</f>
        <v>0</v>
      </c>
      <c r="T64" s="62">
        <f>+'Sejladsresultater 2015'!AU200</f>
        <v>0</v>
      </c>
      <c r="U64" s="52">
        <f t="shared" si="4"/>
        <v>0</v>
      </c>
    </row>
    <row r="65" spans="1:22" ht="15" customHeight="1">
      <c r="A65" s="84"/>
      <c r="B65" s="77" t="s">
        <v>42</v>
      </c>
      <c r="C65" s="51">
        <v>4.5999999999999996</v>
      </c>
      <c r="D65" s="44">
        <f>VLOOKUP(C65,'Respit tabel'!A:C,3,FALSE)</f>
        <v>1.0416666666666666E-2</v>
      </c>
      <c r="E65" s="87">
        <f>+'Sejladsresultater 2015'!AU13</f>
        <v>0</v>
      </c>
      <c r="F65" s="87">
        <f>+'Sejladsresultater 2015'!AU26</f>
        <v>0</v>
      </c>
      <c r="G65" s="87">
        <f>+'Sejladsresultater 2015'!AU38</f>
        <v>0</v>
      </c>
      <c r="H65" s="87">
        <f>+'Sejladsresultater 2015'!AU50</f>
        <v>0</v>
      </c>
      <c r="I65" s="87">
        <f>+'Sejladsresultater 2015'!AU62</f>
        <v>0</v>
      </c>
      <c r="J65" s="87">
        <f>+'Sejladsresultater 2015'!AU74</f>
        <v>0</v>
      </c>
      <c r="K65" s="62">
        <f>+'Sejladsresultater 2015'!AU86</f>
        <v>0</v>
      </c>
      <c r="L65" s="62">
        <f>+'Sejladsresultater 2015'!AU99</f>
        <v>0</v>
      </c>
      <c r="M65" s="62">
        <f>+'Sejladsresultater 2015'!AU111</f>
        <v>0</v>
      </c>
      <c r="N65" s="62">
        <f>+'Sejladsresultater 2015'!AU123</f>
        <v>0</v>
      </c>
      <c r="O65" s="62">
        <f>+'Sejladsresultater 2015'!AU136</f>
        <v>0</v>
      </c>
      <c r="P65" s="62">
        <f>+'Sejladsresultater 2015'!AU149</f>
        <v>0</v>
      </c>
      <c r="Q65" s="62">
        <f>+'Sejladsresultater 2015'!AU162</f>
        <v>0</v>
      </c>
      <c r="R65" s="62">
        <f>+'Sejladsresultater 2015'!AU175</f>
        <v>0</v>
      </c>
      <c r="S65" s="65">
        <f>+'Sejladsresultater 2015'!AU188</f>
        <v>0</v>
      </c>
      <c r="T65" s="62">
        <f>+'Sejladsresultater 2015'!AU201</f>
        <v>0</v>
      </c>
      <c r="U65" s="52">
        <f t="shared" si="4"/>
        <v>0</v>
      </c>
    </row>
    <row r="66" spans="1:22" ht="15" customHeight="1">
      <c r="A66" s="84"/>
      <c r="B66" s="77" t="s">
        <v>87</v>
      </c>
      <c r="C66" s="51"/>
      <c r="D66" s="44" t="e">
        <f>VLOOKUP(C66,'Respit tabel'!A:C,3,FALSE)</f>
        <v>#N/A</v>
      </c>
      <c r="E66" s="87">
        <f>+'Sejladsresultater 2015'!AU14</f>
        <v>0</v>
      </c>
      <c r="F66" s="87">
        <f>+'Sejladsresultater 2015'!AU27</f>
        <v>0</v>
      </c>
      <c r="G66" s="87">
        <f>+'Sejladsresultater 2015'!AU39</f>
        <v>0</v>
      </c>
      <c r="H66" s="87">
        <f>+'Sejladsresultater 2015'!AU51</f>
        <v>0</v>
      </c>
      <c r="I66" s="87">
        <f>+'Sejladsresultater 2015'!AU63</f>
        <v>0</v>
      </c>
      <c r="J66" s="87">
        <f>+'Sejladsresultater 2015'!AU75</f>
        <v>0</v>
      </c>
      <c r="K66" s="62">
        <f>+'Sejladsresultater 2015'!AU87</f>
        <v>0</v>
      </c>
      <c r="L66" s="62">
        <f>+'Sejladsresultater 2015'!AU100</f>
        <v>0</v>
      </c>
      <c r="M66" s="62">
        <f>+'Sejladsresultater 2015'!AU112</f>
        <v>0</v>
      </c>
      <c r="N66" s="62">
        <f>+'Sejladsresultater 2015'!AU124</f>
        <v>0</v>
      </c>
      <c r="O66" s="62">
        <f>+'Sejladsresultater 2015'!AU137</f>
        <v>0</v>
      </c>
      <c r="P66" s="62">
        <f>+'Sejladsresultater 2015'!AU150</f>
        <v>0</v>
      </c>
      <c r="Q66" s="62">
        <f>+'Sejladsresultater 2015'!AU163</f>
        <v>0</v>
      </c>
      <c r="R66" s="62">
        <f>+'Sejladsresultater 2015'!AU176</f>
        <v>0</v>
      </c>
      <c r="S66" s="65">
        <f>+'Sejladsresultater 2015'!AU189</f>
        <v>0</v>
      </c>
      <c r="T66" s="62">
        <f>+'Sejladsresultater 2015'!AU202</f>
        <v>0</v>
      </c>
      <c r="U66" s="52">
        <f t="shared" si="4"/>
        <v>0</v>
      </c>
    </row>
    <row r="67" spans="1:22" ht="15" customHeight="1">
      <c r="A67" s="84"/>
      <c r="B67" s="77" t="s">
        <v>88</v>
      </c>
      <c r="C67" s="51">
        <v>4.8</v>
      </c>
      <c r="D67" s="44">
        <f>VLOOKUP(C67,'Respit tabel'!A:C,3,FALSE)</f>
        <v>1.1284722222222222E-2</v>
      </c>
      <c r="E67" s="87">
        <f>+'Sejladsresultater 2015'!AU15</f>
        <v>0</v>
      </c>
      <c r="F67" s="87">
        <f>+'Sejladsresultater 2015'!AU28</f>
        <v>0</v>
      </c>
      <c r="G67" s="87">
        <f>+'Sejladsresultater 2015'!AU40</f>
        <v>0</v>
      </c>
      <c r="H67" s="87">
        <f>+'Sejladsresultater 2015'!AU52</f>
        <v>0</v>
      </c>
      <c r="I67" s="87">
        <f>+'Sejladsresultater 2015'!AU64</f>
        <v>0</v>
      </c>
      <c r="J67" s="87">
        <f>+'Sejladsresultater 2015'!AU76</f>
        <v>0</v>
      </c>
      <c r="K67" s="62">
        <f>+'Sejladsresultater 2015'!AU88</f>
        <v>0</v>
      </c>
      <c r="L67" s="62">
        <f>+'Sejladsresultater 2015'!AU101</f>
        <v>0</v>
      </c>
      <c r="M67" s="62">
        <f>+'Sejladsresultater 2015'!AU113</f>
        <v>0</v>
      </c>
      <c r="N67" s="62">
        <f>+'Sejladsresultater 2015'!AU125</f>
        <v>0</v>
      </c>
      <c r="O67" s="62">
        <f>+'Sejladsresultater 2015'!AU138</f>
        <v>0</v>
      </c>
      <c r="P67" s="62">
        <f>+'Sejladsresultater 2015'!AU151</f>
        <v>0</v>
      </c>
      <c r="Q67" s="62">
        <f>+'Sejladsresultater 2015'!AU164</f>
        <v>0</v>
      </c>
      <c r="R67" s="62">
        <f>+'Sejladsresultater 2015'!AU177</f>
        <v>0</v>
      </c>
      <c r="S67" s="65">
        <f>+'Sejladsresultater 2015'!AU190</f>
        <v>0</v>
      </c>
      <c r="T67" s="62">
        <f>+'Sejladsresultater 2015'!AU203</f>
        <v>0</v>
      </c>
      <c r="U67" s="52">
        <f t="shared" si="4"/>
        <v>0</v>
      </c>
    </row>
    <row r="68" spans="1:22" ht="15" customHeight="1">
      <c r="A68" s="84"/>
      <c r="B68" s="77" t="s">
        <v>61</v>
      </c>
      <c r="C68" s="51">
        <v>6.5</v>
      </c>
      <c r="D68" s="44">
        <f>VLOOKUP(C68,'Respit tabel'!A:C,3,FALSE)</f>
        <v>1.7094907407407409E-2</v>
      </c>
      <c r="E68" s="87">
        <f>+'Sejladsresultater 2015'!AU16</f>
        <v>0</v>
      </c>
      <c r="F68" s="87">
        <f>+'Sejladsresultater 2015'!AU29</f>
        <v>0</v>
      </c>
      <c r="G68" s="87">
        <f>+'Sejladsresultater 2015'!AU41</f>
        <v>0</v>
      </c>
      <c r="H68" s="87">
        <f>+'Sejladsresultater 2015'!AU53</f>
        <v>0</v>
      </c>
      <c r="I68" s="87">
        <f>+'Sejladsresultater 2015'!AU65</f>
        <v>0</v>
      </c>
      <c r="J68" s="87">
        <f>+'Sejladsresultater 2015'!AU77</f>
        <v>0</v>
      </c>
      <c r="K68" s="62">
        <f>+'Sejladsresultater 2015'!AU89</f>
        <v>0</v>
      </c>
      <c r="L68" s="62">
        <f>+'Sejladsresultater 2015'!AU102</f>
        <v>0</v>
      </c>
      <c r="M68" s="62">
        <f>+'Sejladsresultater 2015'!AU114</f>
        <v>0</v>
      </c>
      <c r="N68" s="62">
        <f>+'Sejladsresultater 2015'!AU126</f>
        <v>0</v>
      </c>
      <c r="O68" s="62">
        <f>+'Sejladsresultater 2015'!AU139</f>
        <v>0</v>
      </c>
      <c r="P68" s="62">
        <f>+'Sejladsresultater 2015'!AU152</f>
        <v>0</v>
      </c>
      <c r="Q68" s="62">
        <f>+'Sejladsresultater 2015'!AU165</f>
        <v>0</v>
      </c>
      <c r="R68" s="62">
        <f>+'Sejladsresultater 2015'!AU178</f>
        <v>0</v>
      </c>
      <c r="S68" s="65">
        <f>+'Sejladsresultater 2015'!AU191</f>
        <v>0</v>
      </c>
      <c r="T68" s="62">
        <f>+'Sejladsresultater 2015'!AU204</f>
        <v>0</v>
      </c>
      <c r="U68" s="52">
        <f t="shared" si="4"/>
        <v>0</v>
      </c>
    </row>
    <row r="69" spans="1:22" ht="15" customHeight="1">
      <c r="A69" s="84"/>
      <c r="B69" s="77" t="s">
        <v>136</v>
      </c>
      <c r="C69" s="51">
        <v>5.3</v>
      </c>
      <c r="D69" s="44">
        <f>VLOOKUP(C69,'Respit tabel'!A:C,3,FALSE)</f>
        <v>1.3194444444444444E-2</v>
      </c>
      <c r="E69" s="87"/>
      <c r="F69" s="87"/>
      <c r="G69" s="87"/>
      <c r="H69" s="87"/>
      <c r="I69" s="87"/>
      <c r="J69" s="87"/>
      <c r="K69" s="62"/>
      <c r="L69" s="62"/>
      <c r="M69" s="62"/>
      <c r="N69" s="62"/>
      <c r="O69" s="62"/>
      <c r="P69" s="62"/>
      <c r="Q69" s="62"/>
      <c r="R69" s="62">
        <f>+'Sejladsresultater 2015'!AU179</f>
        <v>0</v>
      </c>
      <c r="S69" s="65">
        <f>+'Sejladsresultater 2015'!AU192</f>
        <v>0</v>
      </c>
      <c r="T69" s="62">
        <f>+'Sejladsresultater 2015'!AU205</f>
        <v>0</v>
      </c>
      <c r="U69" s="52"/>
    </row>
    <row r="70" spans="1:22" ht="15" customHeight="1"/>
    <row r="71" spans="1:22" ht="15" customHeight="1">
      <c r="A71" s="81" t="s">
        <v>4</v>
      </c>
      <c r="B71" s="98" t="s">
        <v>135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41"/>
      <c r="T71" s="41"/>
      <c r="U71" s="40" t="s">
        <v>21</v>
      </c>
    </row>
    <row r="72" spans="1:22" ht="15" customHeight="1">
      <c r="A72" s="82"/>
      <c r="B72" s="97" t="s">
        <v>32</v>
      </c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41"/>
      <c r="T72" s="41"/>
      <c r="U72" s="40" t="s">
        <v>34</v>
      </c>
    </row>
    <row r="73" spans="1:22" ht="15.75" customHeight="1">
      <c r="A73" s="83" t="s">
        <v>40</v>
      </c>
      <c r="B73" s="77" t="s">
        <v>78</v>
      </c>
      <c r="C73" s="51" t="s">
        <v>79</v>
      </c>
      <c r="D73" s="44" t="s">
        <v>16</v>
      </c>
      <c r="E73" s="53" t="s">
        <v>92</v>
      </c>
      <c r="F73" s="53" t="s">
        <v>93</v>
      </c>
      <c r="G73" s="53" t="s">
        <v>94</v>
      </c>
      <c r="H73" s="53" t="s">
        <v>95</v>
      </c>
      <c r="I73" s="53" t="s">
        <v>96</v>
      </c>
      <c r="J73" s="53" t="s">
        <v>97</v>
      </c>
      <c r="K73" s="53" t="s">
        <v>98</v>
      </c>
      <c r="L73" s="53" t="s">
        <v>99</v>
      </c>
      <c r="M73" s="53" t="s">
        <v>100</v>
      </c>
      <c r="N73" s="53" t="s">
        <v>101</v>
      </c>
      <c r="O73" s="53" t="s">
        <v>102</v>
      </c>
      <c r="P73" s="53" t="s">
        <v>103</v>
      </c>
      <c r="Q73" s="53" t="s">
        <v>104</v>
      </c>
      <c r="R73" s="53" t="s">
        <v>105</v>
      </c>
      <c r="S73" s="53" t="s">
        <v>106</v>
      </c>
      <c r="T73" s="53" t="s">
        <v>107</v>
      </c>
      <c r="U73" s="54" t="s">
        <v>80</v>
      </c>
      <c r="V73" s="60"/>
    </row>
    <row r="74" spans="1:22" ht="18" customHeight="1">
      <c r="A74" s="84">
        <v>1</v>
      </c>
      <c r="B74" s="77" t="s">
        <v>41</v>
      </c>
      <c r="C74" s="51">
        <v>4.5</v>
      </c>
      <c r="D74" s="44">
        <f>VLOOKUP(C74,'Respit tabel'!A:C,3,FALSE)</f>
        <v>4.9884259259259265E-3</v>
      </c>
      <c r="E74" s="87">
        <f>+'Sejladsresultater 2015'!BD9</f>
        <v>0</v>
      </c>
      <c r="F74" s="89">
        <f>+'Sejladsresultater 2015'!BD22</f>
        <v>0</v>
      </c>
      <c r="G74" s="89">
        <f>+'Sejladsresultater 2015'!BD34</f>
        <v>0</v>
      </c>
      <c r="H74" s="89">
        <f>+'Sejladsresultater 2015'!BD46</f>
        <v>0</v>
      </c>
      <c r="I74" s="64">
        <f>+'Sejladsresultater 2015'!BD58</f>
        <v>11</v>
      </c>
      <c r="J74" s="89">
        <f>+'Sejladsresultater 2015'!BD70</f>
        <v>0</v>
      </c>
      <c r="K74" s="64">
        <f>+'Sejladsresultater 2015'!BD82</f>
        <v>11</v>
      </c>
      <c r="L74" s="62">
        <f>+'Sejladsresultater 2015'!BD95</f>
        <v>12.25</v>
      </c>
      <c r="M74" s="62">
        <f>+'Sejladsresultater 2015'!BD107</f>
        <v>12.25</v>
      </c>
      <c r="N74" s="64">
        <f>+'Sejladsresultater 2015'!BD119</f>
        <v>12.25</v>
      </c>
      <c r="O74" s="62">
        <f>+'Sejladsresultater 2015'!BD132</f>
        <v>12.25</v>
      </c>
      <c r="P74" s="64">
        <f>+'Sejladsresultater 2015'!BD145</f>
        <v>12.25</v>
      </c>
      <c r="Q74" s="62">
        <f>+'Sejladsresultater 2015'!BD158</f>
        <v>11</v>
      </c>
      <c r="R74" s="62">
        <f>+'Sejladsresultater 2015'!BD171</f>
        <v>11</v>
      </c>
      <c r="S74" s="96">
        <f>+'Sejladsresultater 2015'!BD184</f>
        <v>0</v>
      </c>
      <c r="T74" s="62">
        <f>+'Sejladsresultater 2015'!BD197</f>
        <v>0</v>
      </c>
      <c r="U74" s="52">
        <f t="shared" ref="U74:U79" si="5">SUM(E74:T74)</f>
        <v>105.25</v>
      </c>
    </row>
    <row r="75" spans="1:22" ht="16.5" customHeight="1">
      <c r="A75" s="84"/>
      <c r="B75" s="77" t="s">
        <v>151</v>
      </c>
      <c r="C75" s="51">
        <v>3.4</v>
      </c>
      <c r="D75" s="44">
        <f>VLOOKUP(C75,'Respit tabel'!A:C,3,FALSE)</f>
        <v>2.1180555555555553E-3</v>
      </c>
      <c r="E75" s="87">
        <f>+'Sejladsresultater 2015'!BD13</f>
        <v>0</v>
      </c>
      <c r="F75" s="89">
        <f>+'Sejladsresultater 2015'!BD26</f>
        <v>0</v>
      </c>
      <c r="G75" s="89">
        <f>+'Sejladsresultater 2015'!BD38</f>
        <v>0</v>
      </c>
      <c r="H75" s="89">
        <f>+'Sejladsresultater 2015'!BD50</f>
        <v>0</v>
      </c>
      <c r="I75" s="89">
        <f>+'Sejladsresultater 2015'!BD62</f>
        <v>0</v>
      </c>
      <c r="J75" s="89">
        <f>+'Sejladsresultater 2015'!BD74</f>
        <v>0</v>
      </c>
      <c r="K75" s="64">
        <f>+'Sejladsresultater 2015'!BD86</f>
        <v>0</v>
      </c>
      <c r="L75" s="62">
        <f>+'Sejladsresultater 2015'!BD99</f>
        <v>0</v>
      </c>
      <c r="M75" s="62">
        <f>+'Sejladsresultater 2015'!BD111</f>
        <v>0</v>
      </c>
      <c r="N75" s="64">
        <f>+'Sejladsresultater 2015'!BD123</f>
        <v>0</v>
      </c>
      <c r="O75" s="62">
        <f>+'Sejladsresultater 2015'!BD136</f>
        <v>0</v>
      </c>
      <c r="P75" s="64">
        <f>+'Sejladsresultater 2015'!BD149</f>
        <v>0</v>
      </c>
      <c r="Q75" s="62">
        <f>+'Sejladsresultater 2015'!BD162</f>
        <v>0</v>
      </c>
      <c r="R75" s="62">
        <f>+'Sejladsresultater 2015'!BD175</f>
        <v>0</v>
      </c>
      <c r="S75" s="65">
        <f>+'Sejladsresultater 2015'!BD188</f>
        <v>0</v>
      </c>
      <c r="T75" s="62">
        <f>+'Sejladsresultater 2015'!BD201</f>
        <v>0</v>
      </c>
      <c r="U75" s="52">
        <f>SUM(E75:T75)</f>
        <v>0</v>
      </c>
    </row>
    <row r="76" spans="1:22" ht="16.5" customHeight="1">
      <c r="A76" s="85"/>
      <c r="B76" s="77" t="s">
        <v>150</v>
      </c>
      <c r="C76" s="51">
        <v>3.4</v>
      </c>
      <c r="D76" s="44">
        <f>VLOOKUP(C76,'Respit tabel'!A:C,3,FALSE)</f>
        <v>2.1180555555555553E-3</v>
      </c>
      <c r="E76" s="87">
        <f>+'Sejladsresultater 2015'!BD10</f>
        <v>0</v>
      </c>
      <c r="F76" s="89">
        <f>+'Sejladsresultater 2015'!BD23</f>
        <v>0</v>
      </c>
      <c r="G76" s="89">
        <f>+'Sejladsresultater 2015'!BD35</f>
        <v>0</v>
      </c>
      <c r="H76" s="89">
        <f>+'Sejladsresultater 2015'!BD47</f>
        <v>0</v>
      </c>
      <c r="I76" s="89">
        <f>+'Sejladsresultater 2015'!BD59</f>
        <v>0</v>
      </c>
      <c r="J76" s="89">
        <f>+'Sejladsresultater 2015'!BD71</f>
        <v>0</v>
      </c>
      <c r="K76" s="64">
        <f>+'Sejladsresultater 2015'!BD83</f>
        <v>0</v>
      </c>
      <c r="L76" s="62">
        <f>+'Sejladsresultater 2015'!BD96</f>
        <v>0</v>
      </c>
      <c r="M76" s="62">
        <f>+'Sejladsresultater 2015'!BD108</f>
        <v>0</v>
      </c>
      <c r="N76" s="64">
        <f>+'Sejladsresultater 2015'!BD120</f>
        <v>0</v>
      </c>
      <c r="O76" s="62">
        <f>+'Sejladsresultater 2015'!BD133</f>
        <v>0</v>
      </c>
      <c r="P76" s="64">
        <f>+'Sejladsresultater 2015'!BD146</f>
        <v>0</v>
      </c>
      <c r="Q76" s="62">
        <f>+'Sejladsresultater 2015'!BD159</f>
        <v>0</v>
      </c>
      <c r="R76" s="62">
        <f>+'Sejladsresultater 2015'!BD172</f>
        <v>0</v>
      </c>
      <c r="S76" s="65">
        <f>+'Sejladsresultater 2015'!BD185</f>
        <v>0</v>
      </c>
      <c r="T76" s="62">
        <f>+'Sejladsresultater 2015'!BD198</f>
        <v>0</v>
      </c>
      <c r="U76" s="52">
        <f t="shared" si="5"/>
        <v>0</v>
      </c>
    </row>
    <row r="77" spans="1:22" ht="18" customHeight="1">
      <c r="A77" s="84">
        <v>2</v>
      </c>
      <c r="B77" s="77" t="s">
        <v>137</v>
      </c>
      <c r="C77" s="51">
        <v>3.4</v>
      </c>
      <c r="D77" s="44">
        <f>VLOOKUP(C77,'Respit tabel'!A:C,3,FALSE)</f>
        <v>2.1180555555555553E-3</v>
      </c>
      <c r="E77" s="87">
        <f>+'Sejladsresultater 2015'!BD8</f>
        <v>0</v>
      </c>
      <c r="F77" s="89">
        <f>+'Sejladsresultater 2015'!BD21</f>
        <v>0</v>
      </c>
      <c r="G77" s="89">
        <f>+'Sejladsresultater 2015'!BD33</f>
        <v>0</v>
      </c>
      <c r="H77" s="64">
        <f>+'Sejladsresultater 2015'!BD45</f>
        <v>12.25</v>
      </c>
      <c r="I77" s="64">
        <f>+'Sejladsresultater 2015'!BD57</f>
        <v>12.25</v>
      </c>
      <c r="J77" s="89">
        <f>+'Sejladsresultater 2015'!BD69</f>
        <v>0</v>
      </c>
      <c r="K77" s="64">
        <f>+'Sejladsresultater 2015'!BD81</f>
        <v>12.25</v>
      </c>
      <c r="L77" s="87">
        <f>+'Sejladsresultater 2015'!BD94</f>
        <v>0</v>
      </c>
      <c r="M77" s="87">
        <f>+'Sejladsresultater 2015'!BD106</f>
        <v>0</v>
      </c>
      <c r="N77" s="64">
        <f>+'Sejladsresultater 2015'!BD118</f>
        <v>0</v>
      </c>
      <c r="O77" s="62">
        <f>+'Sejladsresultater 2015'!BD131</f>
        <v>0</v>
      </c>
      <c r="P77" s="64">
        <f>+'Sejladsresultater 2015'!BD144</f>
        <v>0</v>
      </c>
      <c r="Q77" s="62">
        <f>+'Sejladsresultater 2015'!BD157</f>
        <v>12.25</v>
      </c>
      <c r="R77" s="62">
        <f>+'Sejladsresultater 2015'!BD170</f>
        <v>12.25</v>
      </c>
      <c r="S77" s="65">
        <f>+'Sejladsresultater 2015'!BD183</f>
        <v>0</v>
      </c>
      <c r="T77" s="62">
        <f>+'Sejladsresultater 2015'!BD196</f>
        <v>0</v>
      </c>
      <c r="U77" s="52">
        <f>SUM(E77:T77)</f>
        <v>61.25</v>
      </c>
    </row>
    <row r="78" spans="1:22" ht="17.25" customHeight="1">
      <c r="A78" s="84"/>
      <c r="B78" s="77" t="s">
        <v>11</v>
      </c>
      <c r="C78" s="51">
        <v>4.0999999999999996</v>
      </c>
      <c r="D78" s="44">
        <f>VLOOKUP(C78,'Respit tabel'!A:C,3,FALSE)</f>
        <v>4.0740740740740746E-3</v>
      </c>
      <c r="E78" s="87">
        <f>+'Sejladsresultater 2015'!BD11</f>
        <v>0</v>
      </c>
      <c r="F78" s="89">
        <f>+'Sejladsresultater 2015'!BD24</f>
        <v>0</v>
      </c>
      <c r="G78" s="89">
        <f>+'Sejladsresultater 2015'!BD36</f>
        <v>0</v>
      </c>
      <c r="H78" s="89">
        <f>+'Sejladsresultater 2015'!BD48</f>
        <v>0</v>
      </c>
      <c r="I78" s="89">
        <f>+'Sejladsresultater 2015'!BD60</f>
        <v>0</v>
      </c>
      <c r="J78" s="89">
        <f>+'Sejladsresultater 2015'!BD72</f>
        <v>0</v>
      </c>
      <c r="K78" s="64">
        <f>+'Sejladsresultater 2015'!BD84</f>
        <v>0</v>
      </c>
      <c r="L78" s="62">
        <f>+'Sejladsresultater 2015'!BD97</f>
        <v>0</v>
      </c>
      <c r="M78" s="62">
        <f>+'Sejladsresultater 2015'!BD109</f>
        <v>0</v>
      </c>
      <c r="N78" s="64">
        <f>+'Sejladsresultater 2015'!BD121</f>
        <v>0</v>
      </c>
      <c r="O78" s="62">
        <f>+'Sejladsresultater 2015'!BD134</f>
        <v>0</v>
      </c>
      <c r="P78" s="64">
        <f>+'Sejladsresultater 2015'!BD147</f>
        <v>0</v>
      </c>
      <c r="Q78" s="62">
        <f>+'Sejladsresultater 2015'!BD160</f>
        <v>0</v>
      </c>
      <c r="R78" s="62">
        <f>+'Sejladsresultater 2015'!BD173</f>
        <v>0</v>
      </c>
      <c r="S78" s="65">
        <f>+'Sejladsresultater 2015'!BD186</f>
        <v>0</v>
      </c>
      <c r="T78" s="62">
        <f>+'Sejladsresultater 2015'!BD199</f>
        <v>0</v>
      </c>
      <c r="U78" s="52">
        <f t="shared" si="5"/>
        <v>0</v>
      </c>
    </row>
    <row r="79" spans="1:22" ht="16.5" customHeight="1">
      <c r="A79" s="84"/>
      <c r="B79" s="77" t="s">
        <v>17</v>
      </c>
      <c r="C79" s="51">
        <v>3.5</v>
      </c>
      <c r="D79" s="44">
        <f>VLOOKUP(C79,'Respit tabel'!A:C,3,FALSE)</f>
        <v>2.4305555555555556E-3</v>
      </c>
      <c r="E79" s="87">
        <f>+'Sejladsresultater 2015'!BD12</f>
        <v>0</v>
      </c>
      <c r="F79" s="89">
        <f>+'Sejladsresultater 2015'!BD25</f>
        <v>0</v>
      </c>
      <c r="G79" s="89">
        <f>+'Sejladsresultater 2015'!BD37</f>
        <v>0</v>
      </c>
      <c r="H79" s="89">
        <f>+'Sejladsresultater 2015'!BD49</f>
        <v>0</v>
      </c>
      <c r="I79" s="89">
        <f>+'Sejladsresultater 2015'!BD61</f>
        <v>0</v>
      </c>
      <c r="J79" s="89">
        <f>+'Sejladsresultater 2015'!BD73</f>
        <v>0</v>
      </c>
      <c r="K79" s="64">
        <f>+'Sejladsresultater 2015'!BD85</f>
        <v>0</v>
      </c>
      <c r="L79" s="62">
        <f>+'Sejladsresultater 2015'!BD98</f>
        <v>0</v>
      </c>
      <c r="M79" s="62">
        <f>+'Sejladsresultater 2015'!BD110</f>
        <v>0</v>
      </c>
      <c r="N79" s="64">
        <f>+'Sejladsresultater 2015'!BD122</f>
        <v>0</v>
      </c>
      <c r="O79" s="62">
        <f>+'Sejladsresultater 2015'!BD135</f>
        <v>0</v>
      </c>
      <c r="P79" s="64">
        <f>+'Sejladsresultater 2015'!BD148</f>
        <v>0</v>
      </c>
      <c r="Q79" s="62">
        <f>+'Sejladsresultater 2015'!BD161</f>
        <v>0</v>
      </c>
      <c r="R79" s="62">
        <f>+'Sejladsresultater 2015'!BD174</f>
        <v>0</v>
      </c>
      <c r="S79" s="65">
        <f>+'Sejladsresultater 2015'!BD187</f>
        <v>0</v>
      </c>
      <c r="T79" s="62">
        <f>+'Sejladsresultater 2015'!BD200</f>
        <v>0</v>
      </c>
      <c r="U79" s="52">
        <f t="shared" si="5"/>
        <v>0</v>
      </c>
    </row>
    <row r="81" spans="1:21" ht="18.75">
      <c r="A81" s="81" t="s">
        <v>109</v>
      </c>
      <c r="B81" s="98" t="s">
        <v>135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41"/>
      <c r="T81" s="41"/>
      <c r="U81" s="40" t="s">
        <v>21</v>
      </c>
    </row>
    <row r="82" spans="1:21">
      <c r="A82" s="82"/>
      <c r="B82" s="97" t="s">
        <v>140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41"/>
      <c r="T82" s="41"/>
      <c r="U82" s="40" t="s">
        <v>34</v>
      </c>
    </row>
    <row r="83" spans="1:21">
      <c r="A83" s="83" t="s">
        <v>40</v>
      </c>
      <c r="B83" s="77" t="s">
        <v>78</v>
      </c>
      <c r="C83" s="51" t="s">
        <v>79</v>
      </c>
      <c r="D83" s="44" t="s">
        <v>16</v>
      </c>
      <c r="E83" s="53" t="s">
        <v>92</v>
      </c>
      <c r="F83" s="53" t="s">
        <v>93</v>
      </c>
      <c r="G83" s="53" t="s">
        <v>94</v>
      </c>
      <c r="H83" s="53" t="s">
        <v>95</v>
      </c>
      <c r="I83" s="53" t="s">
        <v>96</v>
      </c>
      <c r="J83" s="53" t="s">
        <v>97</v>
      </c>
      <c r="K83" s="53" t="s">
        <v>98</v>
      </c>
      <c r="L83" s="53" t="s">
        <v>99</v>
      </c>
      <c r="M83" s="53" t="s">
        <v>100</v>
      </c>
      <c r="N83" s="53" t="s">
        <v>101</v>
      </c>
      <c r="O83" s="53" t="s">
        <v>102</v>
      </c>
      <c r="P83" s="53" t="s">
        <v>103</v>
      </c>
      <c r="Q83" s="53" t="s">
        <v>104</v>
      </c>
      <c r="R83" s="53" t="s">
        <v>105</v>
      </c>
      <c r="S83" s="53" t="s">
        <v>106</v>
      </c>
      <c r="T83" s="53" t="s">
        <v>107</v>
      </c>
      <c r="U83" s="54" t="s">
        <v>80</v>
      </c>
    </row>
    <row r="84" spans="1:21">
      <c r="A84" s="84">
        <v>1</v>
      </c>
      <c r="B84" s="77" t="s">
        <v>139</v>
      </c>
      <c r="C84" s="51">
        <v>6</v>
      </c>
      <c r="D84" s="44">
        <f>VLOOKUP(C84,'Respit tabel'!A:C,3,FALSE)</f>
        <v>1.5625E-2</v>
      </c>
      <c r="E84" s="87">
        <f>+'Sejladsresultater 2015'!BM8</f>
        <v>0</v>
      </c>
      <c r="F84" s="64">
        <f>+'Sejladsresultater 2015'!BM21</f>
        <v>12.25</v>
      </c>
      <c r="G84" s="64">
        <f>+'Sejladsresultater 2015'!BM33</f>
        <v>12.25</v>
      </c>
      <c r="H84" s="64">
        <f>+'Sejladsresultater 2015'!BM45</f>
        <v>12.25</v>
      </c>
      <c r="I84" s="64">
        <f>+'Sejladsresultater 2015'!BM57</f>
        <v>12.25</v>
      </c>
      <c r="J84" s="64">
        <f>+'Sejladsresultater 2015'!BM81</f>
        <v>12.25</v>
      </c>
      <c r="K84" s="64">
        <f>+'Sejladsresultater 2015'!BM81</f>
        <v>12.25</v>
      </c>
      <c r="L84" s="62">
        <f>+'Sejladsresultater 2015'!BM94</f>
        <v>12.25</v>
      </c>
      <c r="M84" s="62">
        <f>+'Sejladsresultater 2015'!BM106</f>
        <v>12.25</v>
      </c>
      <c r="N84" s="89">
        <f>+'Sejladsresultater 2015'!BM118</f>
        <v>11</v>
      </c>
      <c r="O84" s="87">
        <f>+'Sejladsresultater 2015'!BM131</f>
        <v>11</v>
      </c>
      <c r="P84" s="89">
        <f>+'Sejladsresultater 2015'!BM144</f>
        <v>11</v>
      </c>
      <c r="Q84" s="87">
        <f>+'Sejladsresultater 2015'!BM157</f>
        <v>11</v>
      </c>
      <c r="R84" s="62">
        <f>+'Sejladsresultater 2015'!BM170</f>
        <v>11</v>
      </c>
      <c r="S84" s="96">
        <f>+'Sejladsresultater 2015'!BM183</f>
        <v>0</v>
      </c>
      <c r="T84" s="62">
        <f>+'Sejladsresultater 2015'!BM196</f>
        <v>11</v>
      </c>
      <c r="U84" s="52">
        <f>SUM(E84:T84)-(N84+O84+P84+Q84)</f>
        <v>120</v>
      </c>
    </row>
    <row r="85" spans="1:21">
      <c r="A85" s="99">
        <v>2</v>
      </c>
      <c r="B85" s="77" t="s">
        <v>138</v>
      </c>
      <c r="C85" s="51">
        <v>6.9</v>
      </c>
      <c r="D85" s="44">
        <f>VLOOKUP(C85,'Respit tabel'!A:C,3,FALSE)</f>
        <v>1.8136574074074072E-2</v>
      </c>
      <c r="E85" s="87">
        <f>+'Sejladsresultater 2015'!BM9</f>
        <v>0</v>
      </c>
      <c r="F85" s="87">
        <f>+'Sejladsresultater 2015'!BN9</f>
        <v>0</v>
      </c>
      <c r="G85" s="87">
        <f>+'Sejladsresultater 2015'!BO9</f>
        <v>0</v>
      </c>
      <c r="H85" s="87">
        <f>+'Sejladsresultater 2015'!BP9</f>
        <v>0</v>
      </c>
      <c r="I85" s="87">
        <f>+'Sejladsresultater 2015'!BQ9</f>
        <v>0</v>
      </c>
      <c r="J85" s="87">
        <f>+'Sejladsresultater 2015'!BR9</f>
        <v>0</v>
      </c>
      <c r="K85" s="62">
        <f>+'Sejladsresultater 2015'!BS9</f>
        <v>0</v>
      </c>
      <c r="L85" s="62">
        <f>+'Sejladsresultater 2015'!BT9</f>
        <v>0</v>
      </c>
      <c r="M85" s="62">
        <f>+'Sejladsresultater 2015'!BU9</f>
        <v>0</v>
      </c>
      <c r="N85" s="64">
        <f>+'Sejladsresultater 2015'!BM119</f>
        <v>12.25</v>
      </c>
      <c r="O85" s="62">
        <f>+'Sejladsresultater 2015'!BM132</f>
        <v>12.25</v>
      </c>
      <c r="P85" s="64">
        <f>+'Sejladsresultater 2015'!BM145</f>
        <v>12.25</v>
      </c>
      <c r="Q85" s="62">
        <f>+'Sejladsresultater 2015'!BM158</f>
        <v>12.25</v>
      </c>
      <c r="R85" s="62">
        <f>+'Sejladsresultater 2015'!BM171</f>
        <v>12.25</v>
      </c>
      <c r="S85" s="65">
        <f>+'Sejladsresultater 2015'!BM184</f>
        <v>12.25</v>
      </c>
      <c r="T85" s="62">
        <f>+'Sejladsresultater 2015'!BM197</f>
        <v>12.25</v>
      </c>
      <c r="U85" s="52">
        <f>SUM(E85:T85)</f>
        <v>85.75</v>
      </c>
    </row>
    <row r="86" spans="1:21">
      <c r="A86" s="99">
        <v>3</v>
      </c>
      <c r="B86" s="77" t="s">
        <v>132</v>
      </c>
      <c r="C86" s="51">
        <v>7.5</v>
      </c>
      <c r="D86" s="44">
        <f>VLOOKUP(C86,'Respit tabel'!A:C,3,FALSE)</f>
        <v>1.9699074074074074E-2</v>
      </c>
      <c r="R86" s="62">
        <f>+'Sejladsresultater 2015'!BM172</f>
        <v>10</v>
      </c>
      <c r="S86" s="65">
        <f>+'Sejladsresultater 2015'!BM185</f>
        <v>0</v>
      </c>
      <c r="T86" s="62">
        <f>+'Sejladsresultater 2015'!BM198</f>
        <v>10</v>
      </c>
      <c r="U86" s="52">
        <f>SUM(E86:T86)</f>
        <v>20</v>
      </c>
    </row>
    <row r="87" spans="1:21">
      <c r="S87" s="65"/>
    </row>
    <row r="89" spans="1:21">
      <c r="A89" s="88"/>
      <c r="B89" s="80" t="s">
        <v>70</v>
      </c>
    </row>
    <row r="94" spans="1:21">
      <c r="C94" s="6"/>
      <c r="D94" s="6"/>
    </row>
  </sheetData>
  <mergeCells count="14">
    <mergeCell ref="B81:R81"/>
    <mergeCell ref="B82:R82"/>
    <mergeCell ref="B57:R57"/>
    <mergeCell ref="B58:R58"/>
    <mergeCell ref="B71:R71"/>
    <mergeCell ref="B72:R72"/>
    <mergeCell ref="B3:R3"/>
    <mergeCell ref="B2:R2"/>
    <mergeCell ref="B46:R46"/>
    <mergeCell ref="B30:R30"/>
    <mergeCell ref="B31:R31"/>
    <mergeCell ref="B45:R45"/>
    <mergeCell ref="B16:R16"/>
    <mergeCell ref="B17:R17"/>
  </mergeCells>
  <phoneticPr fontId="1" type="noConversion"/>
  <pageMargins left="0.37" right="0.28999999999999998" top="0.41" bottom="0.35" header="0" footer="0"/>
  <pageSetup paperSize="9" scale="7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M207"/>
  <sheetViews>
    <sheetView topLeftCell="A177" workbookViewId="0">
      <selection activeCell="AC200" sqref="AC200"/>
    </sheetView>
  </sheetViews>
  <sheetFormatPr defaultColWidth="8.85546875" defaultRowHeight="12"/>
  <cols>
    <col min="1" max="1" width="12.42578125" style="14" customWidth="1"/>
    <col min="2" max="2" width="5.42578125" style="14" customWidth="1"/>
    <col min="3" max="3" width="1" style="14" customWidth="1"/>
    <col min="4" max="4" width="6.140625" style="14" customWidth="1"/>
    <col min="5" max="5" width="20.28515625" style="14" customWidth="1"/>
    <col min="6" max="7" width="7" style="14" bestFit="1" customWidth="1"/>
    <col min="8" max="8" width="8.42578125" style="14" customWidth="1"/>
    <col min="9" max="9" width="6.7109375" style="21" bestFit="1" customWidth="1"/>
    <col min="10" max="10" width="7" style="22" bestFit="1" customWidth="1"/>
    <col min="11" max="11" width="4.85546875" style="14" bestFit="1" customWidth="1"/>
    <col min="12" max="12" width="0.7109375" style="14" customWidth="1"/>
    <col min="13" max="13" width="6.140625" style="14" customWidth="1"/>
    <col min="14" max="14" width="12.85546875" style="14" customWidth="1"/>
    <col min="15" max="17" width="7" style="14" bestFit="1" customWidth="1"/>
    <col min="18" max="18" width="5.140625" style="21" customWidth="1"/>
    <col min="19" max="19" width="7" style="22" bestFit="1" customWidth="1"/>
    <col min="20" max="20" width="5.42578125" style="14" customWidth="1"/>
    <col min="21" max="21" width="0.42578125" style="14" customWidth="1"/>
    <col min="22" max="22" width="6.140625" style="14" customWidth="1"/>
    <col min="23" max="23" width="17" style="14" customWidth="1"/>
    <col min="24" max="24" width="6.7109375" style="14" bestFit="1" customWidth="1"/>
    <col min="25" max="25" width="7" style="14" bestFit="1" customWidth="1"/>
    <col min="26" max="26" width="8" style="14" customWidth="1"/>
    <col min="27" max="27" width="5.140625" style="21" bestFit="1" customWidth="1"/>
    <col min="28" max="28" width="7" style="22" bestFit="1" customWidth="1"/>
    <col min="29" max="29" width="6.42578125" style="14" customWidth="1"/>
    <col min="30" max="30" width="0.85546875" style="14" customWidth="1"/>
    <col min="31" max="31" width="6.140625" style="14" customWidth="1"/>
    <col min="32" max="32" width="15.42578125" style="14" customWidth="1"/>
    <col min="33" max="33" width="6.7109375" style="14" bestFit="1" customWidth="1"/>
    <col min="34" max="35" width="7" style="14" bestFit="1" customWidth="1"/>
    <col min="36" max="36" width="5.140625" style="21" bestFit="1" customWidth="1"/>
    <col min="37" max="37" width="7" style="22" bestFit="1" customWidth="1"/>
    <col min="38" max="38" width="6.85546875" style="14" customWidth="1"/>
    <col min="39" max="39" width="0.42578125" style="14" customWidth="1"/>
    <col min="40" max="40" width="6.140625" style="14" customWidth="1"/>
    <col min="41" max="41" width="14" style="14" customWidth="1"/>
    <col min="42" max="42" width="6.7109375" style="14" bestFit="1" customWidth="1"/>
    <col min="43" max="44" width="7" style="14" bestFit="1" customWidth="1"/>
    <col min="45" max="45" width="5.140625" style="21" bestFit="1" customWidth="1"/>
    <col min="46" max="46" width="7" style="22" bestFit="1" customWidth="1"/>
    <col min="47" max="47" width="7.28515625" style="14" customWidth="1"/>
    <col min="48" max="48" width="0.42578125" style="14" customWidth="1"/>
    <col min="49" max="49" width="6.140625" style="14" customWidth="1"/>
    <col min="50" max="50" width="20" style="14" customWidth="1"/>
    <col min="51" max="51" width="6.7109375" style="14" bestFit="1" customWidth="1"/>
    <col min="52" max="52" width="7" style="14" bestFit="1" customWidth="1"/>
    <col min="53" max="53" width="7.42578125" style="14" bestFit="1" customWidth="1"/>
    <col min="54" max="54" width="5.140625" style="21" bestFit="1" customWidth="1"/>
    <col min="55" max="55" width="7" style="22" bestFit="1" customWidth="1"/>
    <col min="56" max="56" width="6.140625" style="14" customWidth="1"/>
    <col min="57" max="57" width="0.85546875" style="14" customWidth="1"/>
    <col min="58" max="65" width="8.85546875" style="14"/>
    <col min="66" max="66" width="1" style="14" customWidth="1"/>
    <col min="67" max="16384" width="8.85546875" style="14"/>
  </cols>
  <sheetData>
    <row r="4" spans="1:65">
      <c r="A4" s="8">
        <v>2014</v>
      </c>
      <c r="B4" s="9"/>
      <c r="C4" s="10"/>
      <c r="D4" s="11" t="s">
        <v>77</v>
      </c>
      <c r="E4" s="11"/>
      <c r="F4" s="11"/>
      <c r="G4" s="11"/>
      <c r="H4" s="11"/>
      <c r="I4" s="12"/>
      <c r="J4" s="13"/>
      <c r="K4" s="11"/>
      <c r="M4" s="11" t="s">
        <v>56</v>
      </c>
      <c r="N4" s="11"/>
      <c r="O4" s="11"/>
      <c r="P4" s="11"/>
      <c r="Q4" s="11"/>
      <c r="R4" s="12"/>
      <c r="S4" s="13"/>
      <c r="T4" s="11"/>
      <c r="U4" s="15"/>
      <c r="V4" s="11" t="s">
        <v>48</v>
      </c>
      <c r="W4" s="11"/>
      <c r="X4" s="11"/>
      <c r="Y4" s="11"/>
      <c r="Z4" s="11"/>
      <c r="AA4" s="12"/>
      <c r="AB4" s="13"/>
      <c r="AC4" s="11"/>
      <c r="AE4" s="11" t="s">
        <v>76</v>
      </c>
      <c r="AF4" s="11"/>
      <c r="AG4" s="11"/>
      <c r="AH4" s="11"/>
      <c r="AI4" s="11"/>
      <c r="AJ4" s="12"/>
      <c r="AK4" s="13"/>
      <c r="AL4" s="11"/>
      <c r="AN4" s="11" t="s">
        <v>49</v>
      </c>
      <c r="AO4" s="11"/>
      <c r="AP4" s="11"/>
      <c r="AQ4" s="11"/>
      <c r="AR4" s="11"/>
      <c r="AS4" s="12"/>
      <c r="AT4" s="13"/>
      <c r="AU4" s="11"/>
      <c r="AW4" s="11" t="s">
        <v>57</v>
      </c>
      <c r="AX4" s="11"/>
      <c r="AY4" s="11"/>
      <c r="AZ4" s="11"/>
      <c r="BA4" s="11"/>
      <c r="BB4" s="12"/>
      <c r="BC4" s="13"/>
      <c r="BD4" s="11"/>
      <c r="BF4" s="11" t="s">
        <v>111</v>
      </c>
      <c r="BG4" s="11"/>
      <c r="BH4" s="11"/>
      <c r="BI4" s="11"/>
      <c r="BJ4" s="11"/>
      <c r="BK4" s="12"/>
      <c r="BL4" s="13"/>
      <c r="BM4" s="11"/>
    </row>
    <row r="5" spans="1:65">
      <c r="A5" s="16" t="s">
        <v>50</v>
      </c>
      <c r="B5" s="16" t="s">
        <v>15</v>
      </c>
      <c r="C5" s="10"/>
      <c r="D5" s="16"/>
      <c r="E5" s="16" t="s">
        <v>51</v>
      </c>
      <c r="F5" s="16" t="s">
        <v>69</v>
      </c>
      <c r="G5" s="16" t="s">
        <v>55</v>
      </c>
      <c r="H5" s="16" t="s">
        <v>52</v>
      </c>
      <c r="I5" s="17" t="s">
        <v>16</v>
      </c>
      <c r="J5" s="18" t="s">
        <v>53</v>
      </c>
      <c r="K5" s="16" t="s">
        <v>54</v>
      </c>
      <c r="M5" s="16"/>
      <c r="N5" s="16" t="s">
        <v>51</v>
      </c>
      <c r="O5" s="16" t="s">
        <v>69</v>
      </c>
      <c r="P5" s="16" t="s">
        <v>55</v>
      </c>
      <c r="Q5" s="16" t="s">
        <v>52</v>
      </c>
      <c r="R5" s="17" t="s">
        <v>16</v>
      </c>
      <c r="S5" s="18" t="s">
        <v>53</v>
      </c>
      <c r="T5" s="16" t="s">
        <v>54</v>
      </c>
      <c r="V5" s="16"/>
      <c r="W5" s="16" t="s">
        <v>51</v>
      </c>
      <c r="X5" s="16" t="s">
        <v>69</v>
      </c>
      <c r="Y5" s="16" t="s">
        <v>55</v>
      </c>
      <c r="Z5" s="16" t="s">
        <v>52</v>
      </c>
      <c r="AA5" s="17" t="s">
        <v>16</v>
      </c>
      <c r="AB5" s="18" t="s">
        <v>53</v>
      </c>
      <c r="AC5" s="16" t="s">
        <v>54</v>
      </c>
      <c r="AE5" s="16"/>
      <c r="AF5" s="16" t="s">
        <v>51</v>
      </c>
      <c r="AG5" s="16" t="s">
        <v>69</v>
      </c>
      <c r="AH5" s="16" t="s">
        <v>55</v>
      </c>
      <c r="AI5" s="16" t="s">
        <v>52</v>
      </c>
      <c r="AJ5" s="17" t="s">
        <v>16</v>
      </c>
      <c r="AK5" s="18" t="s">
        <v>53</v>
      </c>
      <c r="AL5" s="16" t="s">
        <v>54</v>
      </c>
      <c r="AN5" s="16"/>
      <c r="AO5" s="16" t="s">
        <v>51</v>
      </c>
      <c r="AP5" s="16" t="s">
        <v>69</v>
      </c>
      <c r="AQ5" s="16" t="s">
        <v>55</v>
      </c>
      <c r="AR5" s="16" t="s">
        <v>52</v>
      </c>
      <c r="AS5" s="17" t="s">
        <v>16</v>
      </c>
      <c r="AT5" s="18" t="s">
        <v>53</v>
      </c>
      <c r="AU5" s="16" t="s">
        <v>54</v>
      </c>
      <c r="AW5" s="16" t="s">
        <v>120</v>
      </c>
      <c r="AX5" s="16" t="s">
        <v>51</v>
      </c>
      <c r="AY5" s="16" t="s">
        <v>69</v>
      </c>
      <c r="AZ5" s="16" t="s">
        <v>55</v>
      </c>
      <c r="BA5" s="16" t="s">
        <v>52</v>
      </c>
      <c r="BB5" s="17" t="s">
        <v>16</v>
      </c>
      <c r="BC5" s="18" t="s">
        <v>53</v>
      </c>
      <c r="BD5" s="16" t="s">
        <v>54</v>
      </c>
      <c r="BF5" s="16"/>
      <c r="BG5" s="16" t="s">
        <v>51</v>
      </c>
      <c r="BH5" s="16" t="s">
        <v>69</v>
      </c>
      <c r="BI5" s="16" t="s">
        <v>55</v>
      </c>
      <c r="BJ5" s="16" t="s">
        <v>52</v>
      </c>
      <c r="BK5" s="17" t="s">
        <v>16</v>
      </c>
      <c r="BL5" s="18" t="s">
        <v>53</v>
      </c>
      <c r="BM5" s="16" t="s">
        <v>54</v>
      </c>
    </row>
    <row r="6" spans="1:65">
      <c r="B6" s="19"/>
      <c r="C6" s="20"/>
      <c r="M6" s="23"/>
      <c r="N6" s="15"/>
      <c r="O6" s="15"/>
      <c r="P6" s="15"/>
      <c r="Q6" s="15"/>
      <c r="R6" s="24"/>
      <c r="S6" s="25"/>
      <c r="T6" s="23"/>
      <c r="BK6" s="21"/>
      <c r="BL6" s="22"/>
    </row>
    <row r="7" spans="1:65">
      <c r="A7" s="26" t="s">
        <v>91</v>
      </c>
      <c r="BK7" s="21"/>
      <c r="BL7" s="22"/>
    </row>
    <row r="8" spans="1:65" s="26" customFormat="1" ht="14.1" customHeight="1">
      <c r="B8" s="49">
        <v>1</v>
      </c>
      <c r="D8" s="27"/>
      <c r="E8" s="50" t="s">
        <v>58</v>
      </c>
      <c r="F8" s="29">
        <v>0.79513888888888884</v>
      </c>
      <c r="G8" s="37"/>
      <c r="H8" s="30"/>
      <c r="I8" s="31">
        <f>+'Samlet stilling 2015'!D5</f>
        <v>1.5972222222222224E-2</v>
      </c>
      <c r="J8" s="30"/>
      <c r="K8" s="46"/>
      <c r="M8" s="27"/>
      <c r="N8" s="50" t="s">
        <v>24</v>
      </c>
      <c r="O8" s="29">
        <v>0.79166666666666663</v>
      </c>
      <c r="P8" s="37"/>
      <c r="Q8" s="30"/>
      <c r="R8" s="31">
        <f>+'Samlet stilling 2015'!D19</f>
        <v>1.7094907407407409E-2</v>
      </c>
      <c r="S8" s="30"/>
      <c r="T8" s="32"/>
      <c r="V8" s="27"/>
      <c r="W8" s="50" t="s">
        <v>31</v>
      </c>
      <c r="X8" s="29">
        <v>0.79166666666666663</v>
      </c>
      <c r="Y8" s="37"/>
      <c r="Z8" s="30"/>
      <c r="AA8" s="31">
        <f>+'Samlet stilling 2015'!D33</f>
        <v>1.3194444444444444E-2</v>
      </c>
      <c r="AB8" s="30"/>
      <c r="AC8" s="46"/>
      <c r="AE8" s="27"/>
      <c r="AF8" s="50" t="s">
        <v>37</v>
      </c>
      <c r="AG8" s="29">
        <v>0.79166666666666663</v>
      </c>
      <c r="AH8" s="37"/>
      <c r="AI8" s="30"/>
      <c r="AJ8" s="31">
        <f>+'Samlet stilling 2015'!D48</f>
        <v>9.1087962962962971E-3</v>
      </c>
      <c r="AK8" s="30"/>
      <c r="AL8" s="32"/>
      <c r="AN8" s="27"/>
      <c r="AO8" s="50" t="s">
        <v>6</v>
      </c>
      <c r="AP8" s="29">
        <v>0.79166666666666663</v>
      </c>
      <c r="AQ8" s="37"/>
      <c r="AR8" s="30"/>
      <c r="AS8" s="31">
        <f>+'Samlet stilling 2015'!D60</f>
        <v>1.1284722222222222E-2</v>
      </c>
      <c r="AT8" s="30"/>
      <c r="AU8" s="46"/>
      <c r="AW8" s="27"/>
      <c r="AX8" s="50" t="s">
        <v>46</v>
      </c>
      <c r="AY8" s="29">
        <v>0.79166666666666663</v>
      </c>
      <c r="AZ8" s="37"/>
      <c r="BA8" s="30"/>
      <c r="BB8" s="31">
        <f>+'Samlet stilling 2015'!D77</f>
        <v>2.1180555555555553E-3</v>
      </c>
      <c r="BC8" s="30"/>
      <c r="BD8" s="32"/>
      <c r="BF8" s="27"/>
      <c r="BG8" s="50" t="s">
        <v>110</v>
      </c>
      <c r="BH8" s="29">
        <v>0.79166666666666663</v>
      </c>
      <c r="BI8" s="37"/>
      <c r="BJ8" s="30"/>
      <c r="BK8" s="31">
        <f>+'Samlet stilling 2015'!M77</f>
        <v>0</v>
      </c>
      <c r="BL8" s="30"/>
      <c r="BM8" s="32"/>
    </row>
    <row r="9" spans="1:65" s="26" customFormat="1">
      <c r="B9" s="49">
        <v>1</v>
      </c>
      <c r="D9" s="27"/>
      <c r="E9" s="50" t="s">
        <v>43</v>
      </c>
      <c r="F9" s="29">
        <v>0.79513888888888884</v>
      </c>
      <c r="G9" s="37"/>
      <c r="H9" s="30"/>
      <c r="I9" s="31">
        <f>+'Samlet stilling 2015'!D6</f>
        <v>1.6574074074074074E-2</v>
      </c>
      <c r="J9" s="30"/>
      <c r="K9" s="46"/>
      <c r="M9" s="27"/>
      <c r="N9" s="50" t="s">
        <v>38</v>
      </c>
      <c r="O9" s="29">
        <v>0.79166666666666663</v>
      </c>
      <c r="P9" s="37"/>
      <c r="Q9" s="30"/>
      <c r="R9" s="31">
        <f>+'Samlet stilling 2015'!D20</f>
        <v>1.996527777777778E-2</v>
      </c>
      <c r="S9" s="30"/>
      <c r="T9" s="34"/>
      <c r="V9" s="27"/>
      <c r="W9" s="50" t="s">
        <v>8</v>
      </c>
      <c r="X9" s="29">
        <v>0.79166666666666663</v>
      </c>
      <c r="Y9" s="37"/>
      <c r="Z9" s="30"/>
      <c r="AA9" s="31">
        <f>+'Samlet stilling 2015'!D34</f>
        <v>1.3888888888888888E-2</v>
      </c>
      <c r="AB9" s="30"/>
      <c r="AC9" s="46"/>
      <c r="AE9" s="27"/>
      <c r="AF9" s="50" t="s">
        <v>75</v>
      </c>
      <c r="AG9" s="29">
        <v>0.79166666666666663</v>
      </c>
      <c r="AH9" s="37"/>
      <c r="AI9" s="30"/>
      <c r="AJ9" s="31">
        <f>+'Samlet stilling 2015'!D49</f>
        <v>9.1087962962962971E-3</v>
      </c>
      <c r="AK9" s="30"/>
      <c r="AL9" s="34"/>
      <c r="AN9" s="27"/>
      <c r="AO9" s="50" t="s">
        <v>0</v>
      </c>
      <c r="AP9" s="29">
        <v>0.79166666666666663</v>
      </c>
      <c r="AQ9" s="37"/>
      <c r="AR9" s="30"/>
      <c r="AS9" s="31">
        <f>+'Samlet stilling 2015'!D61</f>
        <v>1.4236111111111111E-2</v>
      </c>
      <c r="AT9" s="30"/>
      <c r="AU9" s="46"/>
      <c r="AW9" s="27"/>
      <c r="AX9" s="50" t="s">
        <v>41</v>
      </c>
      <c r="AY9" s="29">
        <v>0.79166666666666663</v>
      </c>
      <c r="AZ9" s="37"/>
      <c r="BA9" s="30"/>
      <c r="BB9" s="31">
        <f>+'Samlet stilling 2015'!D74</f>
        <v>4.9884259259259265E-3</v>
      </c>
      <c r="BC9" s="30"/>
      <c r="BD9" s="34"/>
      <c r="BF9" s="27"/>
      <c r="BG9" s="28"/>
      <c r="BH9" s="29"/>
      <c r="BI9" s="66"/>
      <c r="BJ9" s="30"/>
      <c r="BK9" s="31"/>
      <c r="BL9" s="30"/>
      <c r="BM9" s="34"/>
    </row>
    <row r="10" spans="1:65" s="26" customFormat="1">
      <c r="B10" s="49">
        <v>1</v>
      </c>
      <c r="D10" s="27"/>
      <c r="E10" s="50" t="s">
        <v>44</v>
      </c>
      <c r="F10" s="29">
        <v>0.79513888888888884</v>
      </c>
      <c r="G10" s="37"/>
      <c r="H10" s="30"/>
      <c r="I10" s="31">
        <f>+'Samlet stilling 2015'!D7</f>
        <v>1.6574074074074074E-2</v>
      </c>
      <c r="J10" s="30"/>
      <c r="K10" s="46"/>
      <c r="M10" s="27"/>
      <c r="N10" s="50" t="s">
        <v>47</v>
      </c>
      <c r="O10" s="29">
        <v>0.79166666666666663</v>
      </c>
      <c r="P10" s="37"/>
      <c r="Q10" s="30"/>
      <c r="R10" s="31">
        <f>+'Samlet stilling 2015'!D21</f>
        <v>1.9178240740740742E-2</v>
      </c>
      <c r="S10" s="30"/>
      <c r="T10" s="34"/>
      <c r="V10" s="27"/>
      <c r="W10" s="50" t="s">
        <v>7</v>
      </c>
      <c r="X10" s="29">
        <v>0.79166666666666663</v>
      </c>
      <c r="Y10" s="37"/>
      <c r="Z10" s="30"/>
      <c r="AA10" s="31">
        <f>+'Samlet stilling 2015'!D35</f>
        <v>1.3194444444444444E-2</v>
      </c>
      <c r="AB10" s="30"/>
      <c r="AC10" s="46"/>
      <c r="AE10" s="27"/>
      <c r="AF10" s="50" t="s">
        <v>12</v>
      </c>
      <c r="AG10" s="29">
        <v>0.79166666666666663</v>
      </c>
      <c r="AH10" s="37"/>
      <c r="AI10" s="30"/>
      <c r="AJ10" s="31">
        <f>+'Samlet stilling 2015'!D50</f>
        <v>9.1087962962962971E-3</v>
      </c>
      <c r="AK10" s="30"/>
      <c r="AL10" s="34"/>
      <c r="AN10" s="27"/>
      <c r="AO10" s="50" t="s">
        <v>13</v>
      </c>
      <c r="AP10" s="29">
        <v>0.79166666666666663</v>
      </c>
      <c r="AQ10" s="37"/>
      <c r="AR10" s="30"/>
      <c r="AS10" s="31">
        <f>+'Samlet stilling 2015'!D62</f>
        <v>1.2499999999999999E-2</v>
      </c>
      <c r="AT10" s="30"/>
      <c r="AU10" s="46"/>
      <c r="AW10" s="27"/>
      <c r="AX10" s="50" t="s">
        <v>19</v>
      </c>
      <c r="AY10" s="29">
        <v>0.79166666666666663</v>
      </c>
      <c r="AZ10" s="37"/>
      <c r="BA10" s="30"/>
      <c r="BB10" s="31">
        <f>+'Samlet stilling 2015'!D76</f>
        <v>2.1180555555555553E-3</v>
      </c>
      <c r="BC10" s="30"/>
      <c r="BD10" s="34"/>
      <c r="BF10" s="27"/>
      <c r="BL10" s="30"/>
      <c r="BM10" s="34"/>
    </row>
    <row r="11" spans="1:65" s="26" customFormat="1">
      <c r="B11" s="49">
        <v>1</v>
      </c>
      <c r="D11" s="27"/>
      <c r="E11" s="50" t="s">
        <v>74</v>
      </c>
      <c r="F11" s="29">
        <v>0.79513888888888884</v>
      </c>
      <c r="G11" s="37"/>
      <c r="H11" s="30"/>
      <c r="I11" s="31">
        <f>+'Samlet stilling 2015'!D8</f>
        <v>1.7094907407407409E-2</v>
      </c>
      <c r="J11" s="30"/>
      <c r="K11" s="46"/>
      <c r="M11" s="27"/>
      <c r="N11" s="50" t="s">
        <v>39</v>
      </c>
      <c r="O11" s="29">
        <v>0.79166666666666663</v>
      </c>
      <c r="P11" s="37"/>
      <c r="Q11" s="30"/>
      <c r="R11" s="31">
        <f>+'Samlet stilling 2015'!D22</f>
        <v>1.5277777777777777E-2</v>
      </c>
      <c r="S11" s="30"/>
      <c r="T11" s="27"/>
      <c r="V11" s="27"/>
      <c r="W11" s="50" t="s">
        <v>23</v>
      </c>
      <c r="X11" s="29">
        <v>0.79166666666666663</v>
      </c>
      <c r="Y11" s="37"/>
      <c r="Z11" s="30"/>
      <c r="AA11" s="31">
        <f>+'Samlet stilling 2015'!D36</f>
        <v>1.2060185185185186E-2</v>
      </c>
      <c r="AB11" s="30"/>
      <c r="AC11" s="46"/>
      <c r="AE11" s="27"/>
      <c r="AF11" s="50" t="s">
        <v>22</v>
      </c>
      <c r="AG11" s="29">
        <v>0.79166666666666663</v>
      </c>
      <c r="AH11" s="37"/>
      <c r="AI11" s="30"/>
      <c r="AJ11" s="31">
        <f>+'Samlet stilling 2015'!D51</f>
        <v>9.1087962962962971E-3</v>
      </c>
      <c r="AK11" s="30"/>
      <c r="AL11" s="34"/>
      <c r="AN11" s="27"/>
      <c r="AO11" s="50" t="s">
        <v>71</v>
      </c>
      <c r="AP11" s="29">
        <v>0.79166666666666663</v>
      </c>
      <c r="AQ11" s="37"/>
      <c r="AR11" s="30"/>
      <c r="AS11" s="31">
        <f>+'Samlet stilling 2015'!D63</f>
        <v>1.2060185185185186E-2</v>
      </c>
      <c r="AT11" s="30"/>
      <c r="AU11" s="46"/>
      <c r="AW11" s="27"/>
      <c r="AX11" s="50" t="s">
        <v>11</v>
      </c>
      <c r="AY11" s="29">
        <v>0.79166666666666663</v>
      </c>
      <c r="AZ11" s="37"/>
      <c r="BA11" s="30"/>
      <c r="BB11" s="31">
        <f>+'Samlet stilling 2015'!D78</f>
        <v>4.0740740740740746E-3</v>
      </c>
      <c r="BC11" s="30"/>
      <c r="BF11" s="27"/>
      <c r="BL11" s="30"/>
    </row>
    <row r="12" spans="1:65" s="26" customFormat="1">
      <c r="B12" s="49">
        <v>1</v>
      </c>
      <c r="D12" s="27"/>
      <c r="E12" s="50" t="s">
        <v>14</v>
      </c>
      <c r="F12" s="29">
        <v>0.79513888888888884</v>
      </c>
      <c r="G12" s="37"/>
      <c r="H12" s="30"/>
      <c r="I12" s="31" t="e">
        <f>+'Samlet stilling 2015'!D9</f>
        <v>#N/A</v>
      </c>
      <c r="J12" s="30"/>
      <c r="K12" s="48"/>
      <c r="M12" s="27"/>
      <c r="N12" s="50" t="s">
        <v>9</v>
      </c>
      <c r="O12" s="29">
        <v>0.79166666666666663</v>
      </c>
      <c r="P12" s="37"/>
      <c r="Q12" s="30"/>
      <c r="R12" s="31">
        <f>+'Samlet stilling 2015'!D23</f>
        <v>1.4583333333333332E-2</v>
      </c>
      <c r="S12" s="30"/>
      <c r="T12" s="34"/>
      <c r="V12" s="27"/>
      <c r="W12" s="50" t="s">
        <v>33</v>
      </c>
      <c r="X12" s="29">
        <v>0.79166666666666663</v>
      </c>
      <c r="Y12" s="37"/>
      <c r="Z12" s="30"/>
      <c r="AA12" s="31" t="e">
        <f>+'Samlet stilling 2015'!D43</f>
        <v>#N/A</v>
      </c>
      <c r="AB12" s="30"/>
      <c r="AC12" s="46"/>
      <c r="AE12" s="27"/>
      <c r="AF12" s="50" t="s">
        <v>35</v>
      </c>
      <c r="AG12" s="29">
        <v>0.79166666666666663</v>
      </c>
      <c r="AH12" s="37"/>
      <c r="AI12" s="30"/>
      <c r="AJ12" s="31">
        <f>+'Samlet stilling 2015'!D52</f>
        <v>9.1087962962962971E-3</v>
      </c>
      <c r="AK12" s="30"/>
      <c r="AN12" s="27"/>
      <c r="AO12" s="50" t="s">
        <v>59</v>
      </c>
      <c r="AP12" s="29">
        <v>0.79166666666666663</v>
      </c>
      <c r="AQ12" s="37"/>
      <c r="AR12" s="30"/>
      <c r="AS12" s="31">
        <f>+'Samlet stilling 2015'!D64</f>
        <v>1.2499999999999999E-2</v>
      </c>
      <c r="AT12" s="30"/>
      <c r="AU12" s="46"/>
      <c r="AX12" s="50" t="s">
        <v>17</v>
      </c>
      <c r="AY12" s="29">
        <v>0.79166666666666663</v>
      </c>
      <c r="AZ12" s="37"/>
      <c r="BA12" s="30"/>
      <c r="BB12" s="31">
        <f>+'Samlet stilling 2015'!D79</f>
        <v>2.4305555555555556E-3</v>
      </c>
      <c r="BC12" s="30"/>
      <c r="BL12" s="30"/>
    </row>
    <row r="13" spans="1:65" s="26" customFormat="1">
      <c r="B13" s="49">
        <v>1</v>
      </c>
      <c r="D13" s="27"/>
      <c r="E13" s="50" t="s">
        <v>1</v>
      </c>
      <c r="F13" s="29">
        <v>0.79513888888888884</v>
      </c>
      <c r="G13" s="37"/>
      <c r="H13" s="30"/>
      <c r="I13" s="31">
        <f>+'Samlet stilling 2015'!D10</f>
        <v>1.4583333333333332E-2</v>
      </c>
      <c r="J13" s="30"/>
      <c r="K13" s="48"/>
      <c r="N13" s="50" t="s">
        <v>10</v>
      </c>
      <c r="O13" s="29">
        <v>0.79166666666666663</v>
      </c>
      <c r="P13" s="37"/>
      <c r="R13" s="31">
        <f>+'Samlet stilling 2015'!D24</f>
        <v>1.4930555555555556E-2</v>
      </c>
      <c r="S13" s="35"/>
      <c r="V13" s="27"/>
      <c r="W13" s="50" t="s">
        <v>36</v>
      </c>
      <c r="X13" s="29">
        <v>0.79166666666666663</v>
      </c>
      <c r="Y13" s="37"/>
      <c r="Z13" s="30"/>
      <c r="AA13" s="31">
        <f>+'Samlet stilling 2015'!D37</f>
        <v>1.2060185185185186E-2</v>
      </c>
      <c r="AB13" s="30"/>
      <c r="AC13" s="46"/>
      <c r="AF13" s="50" t="s">
        <v>89</v>
      </c>
      <c r="AG13" s="29">
        <v>0.79166666666666663</v>
      </c>
      <c r="AH13" s="37"/>
      <c r="AI13" s="30"/>
      <c r="AJ13" s="31">
        <f>+'Samlet stilling 2015'!D53</f>
        <v>9.1087962962962971E-3</v>
      </c>
      <c r="AK13" s="30"/>
      <c r="AN13" s="27"/>
      <c r="AO13" s="50" t="s">
        <v>42</v>
      </c>
      <c r="AP13" s="29">
        <v>0.79166666666666663</v>
      </c>
      <c r="AQ13" s="37"/>
      <c r="AR13" s="30"/>
      <c r="AS13" s="31">
        <f>+'Samlet stilling 2015'!D65</f>
        <v>1.0416666666666666E-2</v>
      </c>
      <c r="AT13" s="30"/>
      <c r="AU13" s="46"/>
      <c r="AX13" s="50" t="s">
        <v>20</v>
      </c>
      <c r="AY13" s="29">
        <v>0.79166666666666663</v>
      </c>
      <c r="AZ13" s="37"/>
      <c r="BA13" s="30"/>
      <c r="BB13" s="31">
        <f>+'Samlet stilling 2015'!D75</f>
        <v>2.1180555555555553E-3</v>
      </c>
      <c r="BC13" s="30"/>
      <c r="BL13" s="30"/>
    </row>
    <row r="14" spans="1:65" s="26" customFormat="1">
      <c r="B14" s="49">
        <v>1</v>
      </c>
      <c r="D14" s="27"/>
      <c r="E14" s="50" t="s">
        <v>25</v>
      </c>
      <c r="F14" s="29">
        <v>0.79513888888888884</v>
      </c>
      <c r="G14" s="37"/>
      <c r="H14" s="30"/>
      <c r="I14" s="31">
        <f>+'Samlet stilling 2015'!D11</f>
        <v>1.7881944444444443E-2</v>
      </c>
      <c r="J14" s="30"/>
      <c r="K14" s="48"/>
      <c r="M14" s="27"/>
      <c r="N14" s="50" t="s">
        <v>81</v>
      </c>
      <c r="O14" s="29">
        <v>0.79166666666666663</v>
      </c>
      <c r="P14" s="37"/>
      <c r="Q14" s="27"/>
      <c r="R14" s="31">
        <f>+'Samlet stilling 2015'!D25</f>
        <v>1.3194444444444444E-2</v>
      </c>
      <c r="S14" s="30"/>
      <c r="T14" s="33"/>
      <c r="V14" s="27"/>
      <c r="W14" s="50" t="s">
        <v>26</v>
      </c>
      <c r="X14" s="29">
        <v>0.79166666666666663</v>
      </c>
      <c r="Y14" s="37"/>
      <c r="Z14" s="30"/>
      <c r="AA14" s="31">
        <f>+'Samlet stilling 2015'!D42</f>
        <v>1.2060185185185186E-2</v>
      </c>
      <c r="AB14" s="30"/>
      <c r="AC14" s="46"/>
      <c r="AF14" s="50" t="s">
        <v>90</v>
      </c>
      <c r="AG14" s="29">
        <v>0.79166666666666663</v>
      </c>
      <c r="AH14" s="37"/>
      <c r="AJ14" s="31">
        <f>+'Samlet stilling 2015'!D54</f>
        <v>9.1087962962962971E-3</v>
      </c>
      <c r="AK14" s="35"/>
      <c r="AN14" s="27"/>
      <c r="AO14" s="50" t="s">
        <v>87</v>
      </c>
      <c r="AP14" s="29">
        <v>0.79166666666666663</v>
      </c>
      <c r="AQ14" s="37"/>
      <c r="AR14" s="30"/>
      <c r="AS14" s="31" t="e">
        <f>+'Samlet stilling 2015'!D66</f>
        <v>#N/A</v>
      </c>
      <c r="AT14" s="30"/>
      <c r="AU14" s="46"/>
      <c r="AX14" s="28"/>
      <c r="AY14" s="29"/>
      <c r="AZ14" s="66"/>
      <c r="BA14" s="30"/>
      <c r="BB14" s="31"/>
      <c r="BC14" s="30"/>
      <c r="BL14" s="30"/>
    </row>
    <row r="15" spans="1:65" s="26" customFormat="1">
      <c r="B15" s="49">
        <v>1</v>
      </c>
      <c r="E15" s="50" t="s">
        <v>73</v>
      </c>
      <c r="F15" s="29">
        <v>0.79513888888888884</v>
      </c>
      <c r="G15" s="37"/>
      <c r="I15" s="31">
        <f>+'Samlet stilling 2015'!D12</f>
        <v>1.3194444444444444E-2</v>
      </c>
      <c r="J15" s="30"/>
      <c r="K15" s="47"/>
      <c r="M15" s="27"/>
      <c r="N15" s="50" t="s">
        <v>60</v>
      </c>
      <c r="O15" s="29">
        <v>0.79166666666666663</v>
      </c>
      <c r="P15" s="37"/>
      <c r="Q15" s="27"/>
      <c r="R15" s="31">
        <f>+'Samlet stilling 2015'!D26</f>
        <v>1.3194444444444444E-2</v>
      </c>
      <c r="S15" s="35"/>
      <c r="T15" s="27"/>
      <c r="W15" s="50" t="s">
        <v>18</v>
      </c>
      <c r="X15" s="29">
        <v>0.79166666666666663</v>
      </c>
      <c r="Y15" s="37"/>
      <c r="Z15" s="30"/>
      <c r="AA15" s="31" t="e">
        <f>+'Samlet stilling 2015'!#REF!</f>
        <v>#REF!</v>
      </c>
      <c r="AB15" s="30"/>
      <c r="AC15" s="46"/>
      <c r="AE15" s="27"/>
      <c r="AF15" s="50" t="s">
        <v>45</v>
      </c>
      <c r="AG15" s="29">
        <v>0.79166666666666663</v>
      </c>
      <c r="AH15" s="37"/>
      <c r="AJ15" s="31">
        <f>+'Samlet stilling 2015'!D55</f>
        <v>9.1087962962962971E-3</v>
      </c>
      <c r="AK15" s="30"/>
      <c r="AL15" s="33"/>
      <c r="AO15" s="50" t="s">
        <v>88</v>
      </c>
      <c r="AP15" s="29">
        <v>0.79166666666666663</v>
      </c>
      <c r="AQ15" s="37"/>
      <c r="AS15" s="31">
        <f>+'Samlet stilling 2015'!D67</f>
        <v>1.1284722222222222E-2</v>
      </c>
      <c r="AT15" s="35"/>
      <c r="AX15" s="28"/>
      <c r="AY15" s="29"/>
      <c r="AZ15" s="66"/>
      <c r="BA15" s="30"/>
      <c r="BB15" s="31"/>
      <c r="BC15" s="30"/>
      <c r="BG15" s="14"/>
      <c r="BH15" s="14"/>
      <c r="BI15" s="14"/>
      <c r="BJ15" s="14"/>
      <c r="BK15" s="14"/>
    </row>
    <row r="16" spans="1:65" s="26" customFormat="1">
      <c r="B16" s="49">
        <v>1</v>
      </c>
      <c r="E16" s="50" t="s">
        <v>82</v>
      </c>
      <c r="F16" s="29">
        <v>0.79513888888888884</v>
      </c>
      <c r="G16" s="37"/>
      <c r="I16" s="31" t="e">
        <f>+'Samlet stilling 2015'!D13</f>
        <v>#N/A</v>
      </c>
      <c r="J16" s="35"/>
      <c r="N16" s="50" t="s">
        <v>86</v>
      </c>
      <c r="O16" s="29">
        <v>0.79166666666666663</v>
      </c>
      <c r="P16" s="37"/>
      <c r="R16" s="31" t="e">
        <f>+'Samlet stilling 2015'!D28</f>
        <v>#N/A</v>
      </c>
      <c r="S16" s="35"/>
      <c r="W16" s="50" t="s">
        <v>83</v>
      </c>
      <c r="X16" s="29">
        <v>0.79166666666666663</v>
      </c>
      <c r="Y16" s="37"/>
      <c r="Z16" s="30"/>
      <c r="AA16" s="31" t="e">
        <f>+'Samlet stilling 2015'!D38</f>
        <v>#N/A</v>
      </c>
      <c r="AB16" s="30"/>
      <c r="AC16" s="46"/>
      <c r="AJ16" s="36"/>
      <c r="AK16" s="35"/>
      <c r="AO16" s="50" t="s">
        <v>61</v>
      </c>
      <c r="AP16" s="29">
        <v>0.79166666666666663</v>
      </c>
      <c r="AQ16" s="37"/>
      <c r="AS16" s="31">
        <f>+'Samlet stilling 2015'!D68</f>
        <v>1.7094907407407409E-2</v>
      </c>
      <c r="AT16" s="35"/>
      <c r="BB16" s="36"/>
      <c r="BC16" s="35"/>
      <c r="BG16" s="14"/>
      <c r="BH16" s="14"/>
      <c r="BI16" s="14"/>
      <c r="BJ16" s="14"/>
      <c r="BK16" s="14"/>
    </row>
    <row r="17" spans="1:65" s="26" customFormat="1">
      <c r="J17" s="35"/>
      <c r="R17" s="36"/>
      <c r="S17" s="35"/>
      <c r="W17" s="50" t="s">
        <v>84</v>
      </c>
      <c r="X17" s="29">
        <v>0.79166666666666663</v>
      </c>
      <c r="Y17" s="37"/>
      <c r="Z17" s="30"/>
      <c r="AA17" s="31" t="e">
        <f>+'Samlet stilling 2015'!D41</f>
        <v>#N/A</v>
      </c>
      <c r="AB17" s="30"/>
      <c r="AC17" s="46"/>
      <c r="AJ17" s="36"/>
      <c r="AK17" s="35"/>
      <c r="AS17" s="36"/>
      <c r="AT17" s="35"/>
      <c r="BB17" s="36"/>
      <c r="BC17" s="35"/>
      <c r="BG17" s="14"/>
      <c r="BH17" s="14"/>
      <c r="BI17" s="14"/>
      <c r="BJ17" s="14"/>
      <c r="BK17" s="14"/>
    </row>
    <row r="18" spans="1:65" s="26" customFormat="1">
      <c r="B18" s="49"/>
      <c r="I18" s="36"/>
      <c r="J18" s="35"/>
      <c r="R18" s="36"/>
      <c r="S18" s="35"/>
      <c r="W18" s="50" t="s">
        <v>85</v>
      </c>
      <c r="X18" s="29">
        <v>0.79166666666666663</v>
      </c>
      <c r="Y18" s="37"/>
      <c r="Z18" s="30"/>
      <c r="AA18" s="31" t="e">
        <f>+'Samlet stilling 2015'!D40</f>
        <v>#N/A</v>
      </c>
      <c r="AB18" s="30"/>
      <c r="AC18" s="46"/>
      <c r="AJ18" s="36"/>
      <c r="AK18" s="35"/>
      <c r="AS18" s="36"/>
      <c r="AT18" s="35"/>
      <c r="BB18" s="36"/>
      <c r="BC18" s="35"/>
      <c r="BG18" s="14"/>
      <c r="BH18" s="14"/>
      <c r="BI18" s="14"/>
      <c r="BJ18" s="14"/>
      <c r="BK18" s="14"/>
    </row>
    <row r="19" spans="1:65" s="26" customFormat="1">
      <c r="B19" s="49"/>
      <c r="I19" s="36"/>
      <c r="J19" s="35"/>
      <c r="R19" s="36"/>
      <c r="S19" s="35"/>
      <c r="W19" s="28"/>
      <c r="X19" s="29"/>
      <c r="Y19" s="66"/>
      <c r="Z19" s="30"/>
      <c r="AA19" s="31"/>
      <c r="AB19" s="30"/>
      <c r="AC19" s="46"/>
      <c r="AJ19" s="36"/>
      <c r="AK19" s="35"/>
      <c r="AS19" s="36"/>
      <c r="AT19" s="35"/>
      <c r="BB19" s="36"/>
      <c r="BC19" s="35"/>
      <c r="BG19" s="14"/>
      <c r="BH19" s="14"/>
      <c r="BI19" s="14"/>
      <c r="BJ19" s="14"/>
      <c r="BK19" s="14"/>
    </row>
    <row r="21" spans="1:65">
      <c r="A21" s="14" t="s">
        <v>108</v>
      </c>
      <c r="B21" s="49">
        <v>1</v>
      </c>
      <c r="C21" s="26"/>
      <c r="D21" s="27"/>
      <c r="E21" s="50" t="s">
        <v>58</v>
      </c>
      <c r="F21" s="29">
        <v>0.79513888888888884</v>
      </c>
      <c r="G21" s="37"/>
      <c r="H21" s="30"/>
      <c r="I21" s="31">
        <f>+'Samlet stilling 2015'!D5</f>
        <v>1.5972222222222224E-2</v>
      </c>
      <c r="J21" s="30"/>
      <c r="K21" s="46"/>
      <c r="L21" s="26"/>
      <c r="M21" s="27"/>
      <c r="N21" s="50" t="s">
        <v>24</v>
      </c>
      <c r="O21" s="29">
        <v>0.79166666666666663</v>
      </c>
      <c r="P21" s="37"/>
      <c r="Q21" s="30"/>
      <c r="R21" s="31">
        <f>+'Samlet stilling 2015'!D19</f>
        <v>1.7094907407407409E-2</v>
      </c>
      <c r="S21" s="30"/>
      <c r="T21" s="32"/>
      <c r="U21" s="26"/>
      <c r="V21" s="27"/>
      <c r="W21" s="50" t="s">
        <v>31</v>
      </c>
      <c r="X21" s="29">
        <v>0.79166666666666663</v>
      </c>
      <c r="Y21" s="37">
        <v>0.86802083333333335</v>
      </c>
      <c r="Z21" s="30">
        <f>+Y21-X21</f>
        <v>7.6354166666666723E-2</v>
      </c>
      <c r="AA21" s="31">
        <f>+'Samlet stilling 2015'!D33</f>
        <v>1.3194444444444444E-2</v>
      </c>
      <c r="AB21" s="30">
        <f>+AA21+Z21</f>
        <v>8.9548611111111162E-2</v>
      </c>
      <c r="AC21" s="46">
        <v>11</v>
      </c>
      <c r="AD21" s="26"/>
      <c r="AE21" s="27"/>
      <c r="AF21" s="50" t="s">
        <v>37</v>
      </c>
      <c r="AG21" s="29">
        <v>0.79166666666666663</v>
      </c>
      <c r="AH21" s="37">
        <v>0.86090277777777768</v>
      </c>
      <c r="AI21" s="30">
        <f>+AH21-AG21</f>
        <v>6.9236111111111054E-2</v>
      </c>
      <c r="AJ21" s="31">
        <f>+'Samlet stilling 2015'!D48</f>
        <v>9.1087962962962971E-3</v>
      </c>
      <c r="AK21" s="30">
        <f>+AJ21+AI21</f>
        <v>7.8344907407407349E-2</v>
      </c>
      <c r="AL21" s="74">
        <v>12.25</v>
      </c>
      <c r="AM21" s="26"/>
      <c r="AN21" s="27"/>
      <c r="AO21" s="50" t="s">
        <v>6</v>
      </c>
      <c r="AP21" s="29">
        <v>0.79166666666666663</v>
      </c>
      <c r="AQ21" s="37">
        <v>0.86300925925925931</v>
      </c>
      <c r="AR21" s="30">
        <f>+AQ21-AP21</f>
        <v>7.134259259259268E-2</v>
      </c>
      <c r="AS21" s="31">
        <f>+'Samlet stilling 2015'!D60</f>
        <v>1.1284722222222222E-2</v>
      </c>
      <c r="AT21" s="30">
        <f>+AS21+AR21</f>
        <v>8.2627314814814903E-2</v>
      </c>
      <c r="AU21" s="46">
        <v>12.25</v>
      </c>
      <c r="AV21" s="26"/>
      <c r="AW21" s="27"/>
      <c r="AX21" s="50" t="s">
        <v>46</v>
      </c>
      <c r="AY21" s="29">
        <v>0.79166666666666663</v>
      </c>
      <c r="AZ21" s="37"/>
      <c r="BA21" s="30"/>
      <c r="BB21" s="31">
        <f>+'Samlet stilling 2015'!D77</f>
        <v>2.1180555555555553E-3</v>
      </c>
      <c r="BC21" s="30"/>
      <c r="BD21" s="32"/>
      <c r="BE21" s="26"/>
      <c r="BF21" s="27"/>
      <c r="BG21" s="50" t="s">
        <v>110</v>
      </c>
      <c r="BH21" s="29">
        <v>0.79166666666666663</v>
      </c>
      <c r="BI21" s="37">
        <v>0.86221064814814818</v>
      </c>
      <c r="BJ21" s="30">
        <f>+BI21-BH21</f>
        <v>7.0543981481481555E-2</v>
      </c>
      <c r="BK21" s="31">
        <f>+'Samlet stilling 2015'!D84</f>
        <v>1.5625E-2</v>
      </c>
      <c r="BL21" s="30">
        <f>+BK21+BJ21</f>
        <v>8.6168981481481555E-2</v>
      </c>
      <c r="BM21" s="74">
        <v>12.25</v>
      </c>
    </row>
    <row r="22" spans="1:65">
      <c r="B22" s="49">
        <v>1</v>
      </c>
      <c r="C22" s="26"/>
      <c r="D22" s="27"/>
      <c r="E22" s="50" t="s">
        <v>43</v>
      </c>
      <c r="F22" s="29">
        <v>0.79513888888888884</v>
      </c>
      <c r="G22" s="37">
        <v>0.85476851851851843</v>
      </c>
      <c r="H22" s="30">
        <f>+G22-F22</f>
        <v>5.9629629629629588E-2</v>
      </c>
      <c r="I22" s="31">
        <f>+'Samlet stilling 2015'!D6</f>
        <v>1.6574074074074074E-2</v>
      </c>
      <c r="J22" s="30">
        <f>+I22+H22</f>
        <v>7.6203703703703662E-2</v>
      </c>
      <c r="K22" s="46">
        <v>12.25</v>
      </c>
      <c r="L22" s="26"/>
      <c r="M22" s="27"/>
      <c r="N22" s="50" t="s">
        <v>38</v>
      </c>
      <c r="O22" s="29">
        <v>0.79166666666666663</v>
      </c>
      <c r="P22" s="37"/>
      <c r="Q22" s="30"/>
      <c r="R22" s="31">
        <f>+'Samlet stilling 2015'!D20</f>
        <v>1.996527777777778E-2</v>
      </c>
      <c r="S22" s="30"/>
      <c r="T22" s="34"/>
      <c r="U22" s="26"/>
      <c r="V22" s="27"/>
      <c r="W22" s="50" t="s">
        <v>8</v>
      </c>
      <c r="X22" s="29">
        <v>0.79166666666666663</v>
      </c>
      <c r="Y22" s="37">
        <v>0.86782407407407414</v>
      </c>
      <c r="Z22" s="30">
        <f>+Y22-X22</f>
        <v>7.6157407407407507E-2</v>
      </c>
      <c r="AA22" s="31">
        <f>+'Samlet stilling 2015'!D34</f>
        <v>1.3888888888888888E-2</v>
      </c>
      <c r="AB22" s="30">
        <f>+AA22+Z22</f>
        <v>9.0046296296296402E-2</v>
      </c>
      <c r="AC22" s="46">
        <v>10</v>
      </c>
      <c r="AD22" s="26"/>
      <c r="AE22" s="27"/>
      <c r="AF22" s="50" t="s">
        <v>75</v>
      </c>
      <c r="AG22" s="29">
        <v>0.79166666666666663</v>
      </c>
      <c r="AH22" s="37"/>
      <c r="AI22" s="30"/>
      <c r="AJ22" s="31">
        <f>+'Samlet stilling 2015'!D49</f>
        <v>9.1087962962962971E-3</v>
      </c>
      <c r="AK22" s="30"/>
      <c r="AL22" s="34"/>
      <c r="AM22" s="26"/>
      <c r="AN22" s="27"/>
      <c r="AO22" s="50" t="s">
        <v>0</v>
      </c>
      <c r="AP22" s="29">
        <v>0.79166666666666663</v>
      </c>
      <c r="AQ22" s="37"/>
      <c r="AR22" s="30"/>
      <c r="AS22" s="31">
        <f>+'Samlet stilling 2015'!D61</f>
        <v>1.4236111111111111E-2</v>
      </c>
      <c r="AT22" s="30"/>
      <c r="AU22" s="46"/>
      <c r="AV22" s="26"/>
      <c r="AW22" s="27"/>
      <c r="AX22" s="50" t="s">
        <v>41</v>
      </c>
      <c r="AY22" s="29">
        <v>0.79166666666666663</v>
      </c>
      <c r="AZ22" s="37"/>
      <c r="BA22" s="30"/>
      <c r="BB22" s="31">
        <f>+'Samlet stilling 2015'!D74</f>
        <v>4.9884259259259265E-3</v>
      </c>
      <c r="BC22" s="30"/>
      <c r="BD22" s="34"/>
      <c r="BE22" s="26"/>
      <c r="BF22" s="27"/>
      <c r="BG22" s="28"/>
      <c r="BH22" s="29"/>
      <c r="BI22" s="66"/>
      <c r="BJ22" s="30"/>
      <c r="BK22" s="31"/>
      <c r="BL22" s="30"/>
      <c r="BM22" s="34"/>
    </row>
    <row r="23" spans="1:65">
      <c r="B23" s="49">
        <v>1</v>
      </c>
      <c r="C23" s="26"/>
      <c r="D23" s="27"/>
      <c r="E23" s="50" t="s">
        <v>44</v>
      </c>
      <c r="F23" s="29">
        <v>0.79513888888888884</v>
      </c>
      <c r="G23" s="37"/>
      <c r="H23" s="30"/>
      <c r="I23" s="31">
        <f>+'Samlet stilling 2015'!D7</f>
        <v>1.6574074074074074E-2</v>
      </c>
      <c r="J23" s="30"/>
      <c r="K23" s="46"/>
      <c r="L23" s="26"/>
      <c r="M23" s="27"/>
      <c r="N23" s="50" t="s">
        <v>47</v>
      </c>
      <c r="O23" s="29">
        <v>0.79166666666666663</v>
      </c>
      <c r="P23" s="37"/>
      <c r="Q23" s="30"/>
      <c r="R23" s="31">
        <f>+'Samlet stilling 2015'!D21</f>
        <v>1.9178240740740742E-2</v>
      </c>
      <c r="S23" s="30"/>
      <c r="T23" s="34"/>
      <c r="U23" s="26"/>
      <c r="V23" s="27"/>
      <c r="W23" s="50" t="s">
        <v>7</v>
      </c>
      <c r="X23" s="29">
        <v>0.79166666666666663</v>
      </c>
      <c r="Y23" s="37">
        <v>0.86665509259259255</v>
      </c>
      <c r="Z23" s="30">
        <f>+Y23-X23</f>
        <v>7.4988425925925917E-2</v>
      </c>
      <c r="AA23" s="31">
        <f>+'Samlet stilling 2015'!D35</f>
        <v>1.3194444444444444E-2</v>
      </c>
      <c r="AB23" s="30">
        <f>+AA23+Z23</f>
        <v>8.8182870370370356E-2</v>
      </c>
      <c r="AC23" s="46">
        <v>12.25</v>
      </c>
      <c r="AD23" s="26"/>
      <c r="AE23" s="27"/>
      <c r="AF23" s="50" t="s">
        <v>12</v>
      </c>
      <c r="AG23" s="29">
        <v>0.79166666666666663</v>
      </c>
      <c r="AH23" s="37"/>
      <c r="AI23" s="30"/>
      <c r="AJ23" s="31">
        <f>+'Samlet stilling 2015'!D50</f>
        <v>9.1087962962962971E-3</v>
      </c>
      <c r="AK23" s="30"/>
      <c r="AL23" s="34"/>
      <c r="AM23" s="26"/>
      <c r="AN23" s="27"/>
      <c r="AO23" s="50" t="s">
        <v>13</v>
      </c>
      <c r="AP23" s="29">
        <v>0.79166666666666663</v>
      </c>
      <c r="AQ23" s="37">
        <v>0.8638541666666667</v>
      </c>
      <c r="AR23" s="30">
        <f>+AQ23-AP23</f>
        <v>7.2187500000000071E-2</v>
      </c>
      <c r="AS23" s="31">
        <f>+'Samlet stilling 2015'!D62</f>
        <v>1.2499999999999999E-2</v>
      </c>
      <c r="AT23" s="30">
        <f>+AS23+AR23</f>
        <v>8.4687500000000068E-2</v>
      </c>
      <c r="AU23" s="46">
        <v>10</v>
      </c>
      <c r="AV23" s="26"/>
      <c r="AW23" s="27"/>
      <c r="AX23" s="50" t="s">
        <v>19</v>
      </c>
      <c r="AY23" s="29">
        <v>0.79166666666666663</v>
      </c>
      <c r="AZ23" s="37"/>
      <c r="BA23" s="30"/>
      <c r="BB23" s="31">
        <f>+'Samlet stilling 2015'!D76</f>
        <v>2.1180555555555553E-3</v>
      </c>
      <c r="BC23" s="30"/>
      <c r="BD23" s="34"/>
      <c r="BE23" s="26"/>
      <c r="BF23" s="27"/>
      <c r="BG23" s="26"/>
      <c r="BH23" s="26"/>
      <c r="BI23" s="26"/>
      <c r="BJ23" s="26"/>
      <c r="BK23" s="26"/>
      <c r="BL23" s="30"/>
      <c r="BM23" s="34"/>
    </row>
    <row r="24" spans="1:65">
      <c r="B24" s="49">
        <v>1</v>
      </c>
      <c r="C24" s="26"/>
      <c r="D24" s="27"/>
      <c r="E24" s="50" t="s">
        <v>74</v>
      </c>
      <c r="F24" s="29">
        <v>0.79513888888888884</v>
      </c>
      <c r="G24" s="37"/>
      <c r="H24" s="30"/>
      <c r="I24" s="31">
        <f>+'Samlet stilling 2015'!D8</f>
        <v>1.7094907407407409E-2</v>
      </c>
      <c r="J24" s="30"/>
      <c r="K24" s="46"/>
      <c r="L24" s="26"/>
      <c r="M24" s="27"/>
      <c r="N24" s="50" t="s">
        <v>39</v>
      </c>
      <c r="O24" s="29">
        <v>0.79166666666666663</v>
      </c>
      <c r="P24" s="37"/>
      <c r="Q24" s="30"/>
      <c r="R24" s="31">
        <f>+'Samlet stilling 2015'!D22</f>
        <v>1.5277777777777777E-2</v>
      </c>
      <c r="S24" s="30"/>
      <c r="T24" s="27"/>
      <c r="U24" s="26"/>
      <c r="V24" s="27"/>
      <c r="W24" s="50" t="s">
        <v>23</v>
      </c>
      <c r="X24" s="29">
        <v>0.79166666666666663</v>
      </c>
      <c r="Y24" s="37"/>
      <c r="Z24" s="30"/>
      <c r="AA24" s="31">
        <f>+'Samlet stilling 2015'!D36</f>
        <v>1.2060185185185186E-2</v>
      </c>
      <c r="AB24" s="30"/>
      <c r="AC24" s="46"/>
      <c r="AD24" s="26"/>
      <c r="AE24" s="27"/>
      <c r="AF24" s="50" t="s">
        <v>22</v>
      </c>
      <c r="AG24" s="29">
        <v>0.79166666666666663</v>
      </c>
      <c r="AH24" s="37"/>
      <c r="AI24" s="30"/>
      <c r="AJ24" s="31">
        <f>+'Samlet stilling 2015'!D51</f>
        <v>9.1087962962962971E-3</v>
      </c>
      <c r="AK24" s="30"/>
      <c r="AL24" s="34"/>
      <c r="AM24" s="26"/>
      <c r="AN24" s="27"/>
      <c r="AO24" s="50" t="s">
        <v>71</v>
      </c>
      <c r="AP24" s="29">
        <v>0.79166666666666663</v>
      </c>
      <c r="AQ24" s="37">
        <v>0.86388888888888893</v>
      </c>
      <c r="AR24" s="30">
        <f>+AQ24-AP24</f>
        <v>7.2222222222222299E-2</v>
      </c>
      <c r="AS24" s="31">
        <f>+'Samlet stilling 2015'!D63</f>
        <v>1.2060185185185186E-2</v>
      </c>
      <c r="AT24" s="30">
        <f>+AS24+AR24</f>
        <v>8.4282407407407486E-2</v>
      </c>
      <c r="AU24" s="46">
        <v>11</v>
      </c>
      <c r="AV24" s="26"/>
      <c r="AW24" s="27"/>
      <c r="AX24" s="50" t="s">
        <v>11</v>
      </c>
      <c r="AY24" s="29">
        <v>0.79166666666666663</v>
      </c>
      <c r="AZ24" s="37"/>
      <c r="BA24" s="30"/>
      <c r="BB24" s="31">
        <f>+'Samlet stilling 2015'!D78</f>
        <v>4.0740740740740746E-3</v>
      </c>
      <c r="BC24" s="30"/>
      <c r="BD24" s="26"/>
      <c r="BE24" s="26"/>
      <c r="BF24" s="27"/>
      <c r="BG24" s="26"/>
      <c r="BH24" s="26"/>
      <c r="BI24" s="26"/>
      <c r="BJ24" s="26"/>
      <c r="BK24" s="26"/>
      <c r="BL24" s="30"/>
      <c r="BM24" s="26"/>
    </row>
    <row r="25" spans="1:65">
      <c r="B25" s="49">
        <v>1</v>
      </c>
      <c r="C25" s="26"/>
      <c r="D25" s="27"/>
      <c r="E25" s="50" t="s">
        <v>14</v>
      </c>
      <c r="F25" s="29">
        <v>0.79513888888888884</v>
      </c>
      <c r="G25" s="37"/>
      <c r="H25" s="30"/>
      <c r="I25" s="31" t="e">
        <f>+'Samlet stilling 2015'!D9</f>
        <v>#N/A</v>
      </c>
      <c r="J25" s="30"/>
      <c r="K25" s="48"/>
      <c r="L25" s="26"/>
      <c r="M25" s="27"/>
      <c r="N25" s="50" t="s">
        <v>9</v>
      </c>
      <c r="O25" s="29">
        <v>0.79166666666666663</v>
      </c>
      <c r="P25" s="37">
        <v>0.85872685185185194</v>
      </c>
      <c r="Q25" s="35">
        <f>+P25+-O25</f>
        <v>6.7060185185185306E-2</v>
      </c>
      <c r="R25" s="31">
        <f>+'Samlet stilling 2015'!D23</f>
        <v>1.4583333333333332E-2</v>
      </c>
      <c r="S25" s="35">
        <f>+R25+Q25</f>
        <v>8.1643518518518643E-2</v>
      </c>
      <c r="T25" s="74">
        <v>12.25</v>
      </c>
      <c r="U25" s="26"/>
      <c r="V25" s="27"/>
      <c r="W25" s="50" t="s">
        <v>33</v>
      </c>
      <c r="X25" s="29">
        <v>0.79166666666666663</v>
      </c>
      <c r="Y25" s="37"/>
      <c r="Z25" s="30"/>
      <c r="AA25" s="31" t="e">
        <f>+'Samlet stilling 2015'!D43</f>
        <v>#N/A</v>
      </c>
      <c r="AB25" s="30"/>
      <c r="AC25" s="46"/>
      <c r="AD25" s="26"/>
      <c r="AE25" s="27"/>
      <c r="AF25" s="50" t="s">
        <v>35</v>
      </c>
      <c r="AG25" s="29">
        <v>0.79166666666666663</v>
      </c>
      <c r="AH25" s="37"/>
      <c r="AI25" s="30"/>
      <c r="AJ25" s="31">
        <f>+'Samlet stilling 2015'!D52</f>
        <v>9.1087962962962971E-3</v>
      </c>
      <c r="AK25" s="30"/>
      <c r="AL25" s="26"/>
      <c r="AM25" s="26"/>
      <c r="AN25" s="27"/>
      <c r="AO25" s="50" t="s">
        <v>59</v>
      </c>
      <c r="AP25" s="29">
        <v>0.79166666666666663</v>
      </c>
      <c r="AQ25" s="37"/>
      <c r="AR25" s="30"/>
      <c r="AS25" s="31">
        <f>+'Samlet stilling 2015'!D64</f>
        <v>1.2499999999999999E-2</v>
      </c>
      <c r="AT25" s="30"/>
      <c r="AU25" s="46"/>
      <c r="AV25" s="26"/>
      <c r="AW25" s="26"/>
      <c r="AX25" s="50" t="s">
        <v>17</v>
      </c>
      <c r="AY25" s="29">
        <v>0.79166666666666663</v>
      </c>
      <c r="AZ25" s="37"/>
      <c r="BA25" s="30"/>
      <c r="BB25" s="31">
        <f>+'Samlet stilling 2015'!D79</f>
        <v>2.4305555555555556E-3</v>
      </c>
      <c r="BC25" s="30"/>
      <c r="BD25" s="26"/>
      <c r="BE25" s="26"/>
      <c r="BF25" s="26"/>
      <c r="BG25" s="26"/>
      <c r="BH25" s="26"/>
      <c r="BI25" s="26"/>
      <c r="BJ25" s="26"/>
      <c r="BK25" s="26"/>
      <c r="BL25" s="30"/>
      <c r="BM25" s="26"/>
    </row>
    <row r="26" spans="1:65">
      <c r="B26" s="49">
        <v>1</v>
      </c>
      <c r="C26" s="26"/>
      <c r="D26" s="27"/>
      <c r="E26" s="50" t="s">
        <v>1</v>
      </c>
      <c r="F26" s="29">
        <v>0.79513888888888884</v>
      </c>
      <c r="G26" s="37"/>
      <c r="H26" s="30"/>
      <c r="I26" s="31">
        <f>+'Samlet stilling 2015'!D10</f>
        <v>1.4583333333333332E-2</v>
      </c>
      <c r="J26" s="30"/>
      <c r="K26" s="48"/>
      <c r="L26" s="26"/>
      <c r="M26" s="26"/>
      <c r="N26" s="50" t="s">
        <v>10</v>
      </c>
      <c r="O26" s="29">
        <v>0.79166666666666663</v>
      </c>
      <c r="P26" s="37">
        <v>0.86145833333333333</v>
      </c>
      <c r="Q26" s="35">
        <f>+P26+-O26</f>
        <v>6.9791666666666696E-2</v>
      </c>
      <c r="R26" s="31">
        <f>+'Samlet stilling 2015'!D24</f>
        <v>1.4930555555555556E-2</v>
      </c>
      <c r="S26" s="35">
        <f>+R26+Q26</f>
        <v>8.4722222222222254E-2</v>
      </c>
      <c r="T26" s="47">
        <v>11</v>
      </c>
      <c r="U26" s="26"/>
      <c r="V26" s="27"/>
      <c r="W26" s="50" t="s">
        <v>36</v>
      </c>
      <c r="X26" s="29">
        <v>0.79166666666666663</v>
      </c>
      <c r="Y26" s="37"/>
      <c r="Z26" s="30"/>
      <c r="AA26" s="31">
        <f>+'Samlet stilling 2015'!D37</f>
        <v>1.2060185185185186E-2</v>
      </c>
      <c r="AB26" s="30"/>
      <c r="AC26" s="46"/>
      <c r="AD26" s="26"/>
      <c r="AE26" s="26"/>
      <c r="AF26" s="50" t="s">
        <v>89</v>
      </c>
      <c r="AG26" s="29">
        <v>0.79166666666666663</v>
      </c>
      <c r="AH26" s="37"/>
      <c r="AI26" s="30"/>
      <c r="AJ26" s="31">
        <f>+'Samlet stilling 2015'!D53</f>
        <v>9.1087962962962971E-3</v>
      </c>
      <c r="AK26" s="30"/>
      <c r="AL26" s="26"/>
      <c r="AM26" s="26"/>
      <c r="AN26" s="27"/>
      <c r="AO26" s="50" t="s">
        <v>42</v>
      </c>
      <c r="AP26" s="29">
        <v>0.79166666666666663</v>
      </c>
      <c r="AQ26" s="37"/>
      <c r="AR26" s="30"/>
      <c r="AS26" s="31">
        <f>+'Samlet stilling 2015'!D65</f>
        <v>1.0416666666666666E-2</v>
      </c>
      <c r="AT26" s="30"/>
      <c r="AU26" s="46"/>
      <c r="AV26" s="26"/>
      <c r="AW26" s="26"/>
      <c r="AX26" s="50" t="s">
        <v>20</v>
      </c>
      <c r="AY26" s="29">
        <v>0.79166666666666663</v>
      </c>
      <c r="AZ26" s="37"/>
      <c r="BA26" s="30"/>
      <c r="BB26" s="31">
        <f>+'Samlet stilling 2015'!D75</f>
        <v>2.1180555555555553E-3</v>
      </c>
      <c r="BC26" s="30"/>
      <c r="BD26" s="26"/>
      <c r="BE26" s="26"/>
      <c r="BF26" s="26"/>
      <c r="BG26" s="26"/>
      <c r="BH26" s="26"/>
      <c r="BI26" s="26"/>
      <c r="BJ26" s="26"/>
      <c r="BK26" s="26"/>
      <c r="BL26" s="30"/>
      <c r="BM26" s="26"/>
    </row>
    <row r="27" spans="1:65">
      <c r="B27" s="49">
        <v>1</v>
      </c>
      <c r="C27" s="26"/>
      <c r="D27" s="27"/>
      <c r="E27" s="50" t="s">
        <v>25</v>
      </c>
      <c r="F27" s="29">
        <v>0.79513888888888884</v>
      </c>
      <c r="G27" s="37"/>
      <c r="H27" s="30"/>
      <c r="I27" s="31">
        <f>+'Samlet stilling 2015'!D11</f>
        <v>1.7881944444444443E-2</v>
      </c>
      <c r="J27" s="30"/>
      <c r="K27" s="48"/>
      <c r="L27" s="26"/>
      <c r="M27" s="27"/>
      <c r="N27" s="50" t="s">
        <v>81</v>
      </c>
      <c r="O27" s="29">
        <v>0.79166666666666663</v>
      </c>
      <c r="P27" s="37"/>
      <c r="Q27" s="27"/>
      <c r="R27" s="31">
        <f>+'Samlet stilling 2015'!D25</f>
        <v>1.3194444444444444E-2</v>
      </c>
      <c r="S27" s="30"/>
      <c r="T27" s="33"/>
      <c r="U27" s="26"/>
      <c r="V27" s="27"/>
      <c r="W27" s="50" t="s">
        <v>26</v>
      </c>
      <c r="X27" s="29">
        <v>0.79166666666666663</v>
      </c>
      <c r="Y27" s="37"/>
      <c r="Z27" s="30"/>
      <c r="AA27" s="31">
        <f>+'Samlet stilling 2015'!D42</f>
        <v>1.2060185185185186E-2</v>
      </c>
      <c r="AB27" s="30"/>
      <c r="AC27" s="46"/>
      <c r="AD27" s="26"/>
      <c r="AE27" s="26"/>
      <c r="AF27" s="50" t="s">
        <v>90</v>
      </c>
      <c r="AG27" s="29">
        <v>0.79166666666666663</v>
      </c>
      <c r="AH27" s="37"/>
      <c r="AI27" s="26"/>
      <c r="AJ27" s="31">
        <f>+'Samlet stilling 2015'!D54</f>
        <v>9.1087962962962971E-3</v>
      </c>
      <c r="AK27" s="35"/>
      <c r="AL27" s="26"/>
      <c r="AM27" s="26"/>
      <c r="AN27" s="27"/>
      <c r="AO27" s="50" t="s">
        <v>87</v>
      </c>
      <c r="AP27" s="29">
        <v>0.79166666666666663</v>
      </c>
      <c r="AQ27" s="37"/>
      <c r="AR27" s="30"/>
      <c r="AS27" s="31" t="e">
        <f>+'Samlet stilling 2015'!D66</f>
        <v>#N/A</v>
      </c>
      <c r="AT27" s="30"/>
      <c r="AU27" s="46"/>
      <c r="AV27" s="26"/>
      <c r="AW27" s="26"/>
      <c r="AX27" s="28"/>
      <c r="AY27" s="29"/>
      <c r="AZ27" s="66"/>
      <c r="BA27" s="30"/>
      <c r="BB27" s="31"/>
      <c r="BC27" s="30"/>
      <c r="BD27" s="26"/>
      <c r="BE27" s="26"/>
      <c r="BF27" s="26"/>
      <c r="BG27" s="26"/>
      <c r="BH27" s="26"/>
      <c r="BI27" s="26"/>
      <c r="BJ27" s="26"/>
      <c r="BK27" s="26"/>
      <c r="BL27" s="30"/>
      <c r="BM27" s="26"/>
    </row>
    <row r="28" spans="1:65">
      <c r="B28" s="49">
        <v>1</v>
      </c>
      <c r="C28" s="26"/>
      <c r="D28" s="26"/>
      <c r="E28" s="50" t="s">
        <v>73</v>
      </c>
      <c r="F28" s="29">
        <v>0.79513888888888884</v>
      </c>
      <c r="G28" s="37"/>
      <c r="H28" s="26"/>
      <c r="I28" s="31">
        <f>+'Samlet stilling 2015'!D12</f>
        <v>1.3194444444444444E-2</v>
      </c>
      <c r="J28" s="30"/>
      <c r="K28" s="47"/>
      <c r="L28" s="26"/>
      <c r="M28" s="27"/>
      <c r="N28" s="50" t="s">
        <v>60</v>
      </c>
      <c r="O28" s="29">
        <v>0.79166666666666663</v>
      </c>
      <c r="P28" s="37"/>
      <c r="Q28" s="27"/>
      <c r="R28" s="31">
        <f>+'Samlet stilling 2015'!D26</f>
        <v>1.3194444444444444E-2</v>
      </c>
      <c r="S28" s="35"/>
      <c r="T28" s="27"/>
      <c r="U28" s="26"/>
      <c r="V28" s="26"/>
      <c r="W28" s="50" t="s">
        <v>18</v>
      </c>
      <c r="X28" s="29">
        <v>0.79166666666666663</v>
      </c>
      <c r="Y28" s="37"/>
      <c r="Z28" s="30"/>
      <c r="AA28" s="31" t="e">
        <f>+'Samlet stilling 2015'!#REF!</f>
        <v>#REF!</v>
      </c>
      <c r="AB28" s="30"/>
      <c r="AC28" s="46"/>
      <c r="AD28" s="26"/>
      <c r="AE28" s="27"/>
      <c r="AF28" s="50" t="s">
        <v>45</v>
      </c>
      <c r="AG28" s="29">
        <v>0.79166666666666663</v>
      </c>
      <c r="AH28" s="37"/>
      <c r="AI28" s="26"/>
      <c r="AJ28" s="31">
        <f>+'Samlet stilling 2015'!D55</f>
        <v>9.1087962962962971E-3</v>
      </c>
      <c r="AK28" s="30"/>
      <c r="AL28" s="33"/>
      <c r="AM28" s="26"/>
      <c r="AN28" s="26"/>
      <c r="AO28" s="50" t="s">
        <v>88</v>
      </c>
      <c r="AP28" s="29">
        <v>0.79166666666666663</v>
      </c>
      <c r="AQ28" s="37"/>
      <c r="AR28" s="26"/>
      <c r="AS28" s="31">
        <f>+'Samlet stilling 2015'!D67</f>
        <v>1.1284722222222222E-2</v>
      </c>
      <c r="AT28" s="35"/>
      <c r="AU28" s="26"/>
      <c r="AV28" s="26"/>
      <c r="AW28" s="26"/>
      <c r="AX28" s="28"/>
      <c r="AY28" s="29"/>
      <c r="AZ28" s="66"/>
      <c r="BA28" s="30"/>
      <c r="BB28" s="31"/>
      <c r="BC28" s="30"/>
      <c r="BD28" s="26"/>
      <c r="BE28" s="26"/>
      <c r="BF28" s="26"/>
      <c r="BL28" s="26"/>
      <c r="BM28" s="26"/>
    </row>
    <row r="29" spans="1:65">
      <c r="B29" s="49">
        <v>1</v>
      </c>
      <c r="C29" s="26"/>
      <c r="D29" s="26"/>
      <c r="E29" s="50" t="s">
        <v>82</v>
      </c>
      <c r="F29" s="29">
        <v>0.79513888888888884</v>
      </c>
      <c r="G29" s="37"/>
      <c r="H29" s="26"/>
      <c r="I29" s="31" t="e">
        <f>+'Samlet stilling 2015'!D13</f>
        <v>#N/A</v>
      </c>
      <c r="J29" s="35"/>
      <c r="K29" s="26"/>
      <c r="L29" s="26"/>
      <c r="M29" s="26"/>
      <c r="N29" s="50" t="s">
        <v>86</v>
      </c>
      <c r="O29" s="29">
        <v>0.79166666666666663</v>
      </c>
      <c r="P29" s="37"/>
      <c r="Q29" s="26"/>
      <c r="R29" s="31" t="e">
        <f>+'Samlet stilling 2015'!D28</f>
        <v>#N/A</v>
      </c>
      <c r="S29" s="35"/>
      <c r="T29" s="26"/>
      <c r="U29" s="26"/>
      <c r="V29" s="26"/>
      <c r="W29" s="50" t="s">
        <v>83</v>
      </c>
      <c r="X29" s="29">
        <v>0.79166666666666663</v>
      </c>
      <c r="Y29" s="37"/>
      <c r="Z29" s="30"/>
      <c r="AA29" s="31" t="e">
        <f>+'Samlet stilling 2015'!D38</f>
        <v>#N/A</v>
      </c>
      <c r="AB29" s="30"/>
      <c r="AC29" s="46"/>
      <c r="AD29" s="26"/>
      <c r="AE29" s="26"/>
      <c r="AF29" s="26"/>
      <c r="AG29" s="26"/>
      <c r="AH29" s="26"/>
      <c r="AI29" s="26"/>
      <c r="AJ29" s="36"/>
      <c r="AK29" s="35"/>
      <c r="AL29" s="26"/>
      <c r="AM29" s="26"/>
      <c r="AN29" s="26"/>
      <c r="AO29" s="50" t="s">
        <v>61</v>
      </c>
      <c r="AP29" s="29">
        <v>0.79166666666666663</v>
      </c>
      <c r="AQ29" s="37"/>
      <c r="AR29" s="26"/>
      <c r="AS29" s="31">
        <f>+'Samlet stilling 2015'!D68</f>
        <v>1.7094907407407409E-2</v>
      </c>
      <c r="AT29" s="35"/>
      <c r="AU29" s="26"/>
      <c r="AV29" s="26"/>
      <c r="AW29" s="26"/>
      <c r="AX29" s="26"/>
      <c r="AY29" s="26"/>
      <c r="AZ29" s="26"/>
      <c r="BA29" s="26"/>
      <c r="BB29" s="36"/>
      <c r="BC29" s="35"/>
      <c r="BD29" s="26"/>
      <c r="BE29" s="26"/>
      <c r="BF29" s="26"/>
      <c r="BL29" s="26"/>
      <c r="BM29" s="26"/>
    </row>
    <row r="30" spans="1:65">
      <c r="B30" s="26"/>
      <c r="C30" s="26"/>
      <c r="D30" s="26"/>
      <c r="E30" s="26"/>
      <c r="F30" s="26"/>
      <c r="G30" s="26"/>
      <c r="H30" s="26"/>
      <c r="I30" s="26"/>
      <c r="J30" s="35"/>
      <c r="K30" s="26"/>
      <c r="L30" s="26"/>
      <c r="M30" s="26"/>
      <c r="N30" s="26"/>
      <c r="O30" s="26"/>
      <c r="P30" s="26"/>
      <c r="Q30" s="26"/>
      <c r="R30" s="36"/>
      <c r="S30" s="35"/>
      <c r="T30" s="26"/>
      <c r="U30" s="26"/>
      <c r="V30" s="26"/>
      <c r="W30" s="50" t="s">
        <v>84</v>
      </c>
      <c r="X30" s="29">
        <v>0.79166666666666663</v>
      </c>
      <c r="Y30" s="37"/>
      <c r="Z30" s="30"/>
      <c r="AA30" s="31" t="e">
        <f>+'Samlet stilling 2015'!D41</f>
        <v>#N/A</v>
      </c>
      <c r="AB30" s="30"/>
      <c r="AC30" s="46"/>
      <c r="AD30" s="26"/>
      <c r="AE30" s="26"/>
      <c r="AF30" s="26"/>
      <c r="AG30" s="26"/>
      <c r="AH30" s="26"/>
      <c r="AI30" s="26"/>
      <c r="AJ30" s="36"/>
      <c r="AK30" s="35"/>
      <c r="AL30" s="26"/>
      <c r="AM30" s="26"/>
      <c r="AN30" s="26"/>
      <c r="AO30" s="26"/>
      <c r="AP30" s="26"/>
      <c r="AQ30" s="26"/>
      <c r="AR30" s="26"/>
      <c r="AS30" s="36"/>
      <c r="AT30" s="35"/>
      <c r="AU30" s="26"/>
      <c r="AV30" s="26"/>
      <c r="AW30" s="26"/>
      <c r="AX30" s="26"/>
      <c r="AY30" s="26"/>
      <c r="AZ30" s="26"/>
      <c r="BA30" s="26"/>
      <c r="BB30" s="36"/>
      <c r="BC30" s="35"/>
      <c r="BD30" s="26"/>
      <c r="BE30" s="26"/>
      <c r="BF30" s="26"/>
      <c r="BL30" s="26"/>
      <c r="BM30" s="26"/>
    </row>
    <row r="31" spans="1:65">
      <c r="B31" s="49"/>
      <c r="C31" s="26"/>
      <c r="D31" s="26"/>
      <c r="E31" s="26"/>
      <c r="F31" s="26"/>
      <c r="G31" s="26"/>
      <c r="H31" s="26"/>
      <c r="I31" s="36"/>
      <c r="J31" s="35"/>
      <c r="K31" s="26"/>
      <c r="L31" s="26"/>
      <c r="M31" s="26"/>
      <c r="N31" s="26"/>
      <c r="O31" s="26"/>
      <c r="P31" s="26"/>
      <c r="Q31" s="26"/>
      <c r="R31" s="36"/>
      <c r="S31" s="35"/>
      <c r="T31" s="26"/>
      <c r="U31" s="26"/>
      <c r="V31" s="26"/>
      <c r="W31" s="50" t="s">
        <v>85</v>
      </c>
      <c r="X31" s="29">
        <v>0.79166666666666663</v>
      </c>
      <c r="Y31" s="37"/>
      <c r="Z31" s="30"/>
      <c r="AA31" s="31" t="e">
        <f>+'Samlet stilling 2015'!D40</f>
        <v>#N/A</v>
      </c>
      <c r="AB31" s="30"/>
      <c r="AC31" s="46"/>
      <c r="AD31" s="26"/>
      <c r="AE31" s="26"/>
      <c r="AF31" s="26"/>
      <c r="AG31" s="26"/>
      <c r="AH31" s="26"/>
      <c r="AI31" s="26"/>
      <c r="AJ31" s="36"/>
      <c r="AK31" s="35"/>
      <c r="AL31" s="26"/>
      <c r="AM31" s="26"/>
      <c r="AN31" s="26"/>
      <c r="AO31" s="26"/>
      <c r="AP31" s="26"/>
      <c r="AQ31" s="26"/>
      <c r="AR31" s="26"/>
      <c r="AS31" s="36"/>
      <c r="AT31" s="35"/>
      <c r="AU31" s="26"/>
      <c r="AV31" s="26"/>
      <c r="AW31" s="26"/>
      <c r="AX31" s="26"/>
      <c r="AY31" s="26"/>
      <c r="AZ31" s="26"/>
      <c r="BA31" s="26"/>
      <c r="BB31" s="36"/>
      <c r="BC31" s="35"/>
      <c r="BD31" s="26"/>
      <c r="BE31" s="26"/>
      <c r="BF31" s="26"/>
      <c r="BL31" s="26"/>
      <c r="BM31" s="26"/>
    </row>
    <row r="33" spans="1:65">
      <c r="A33" s="14" t="s">
        <v>115</v>
      </c>
      <c r="B33" s="49">
        <v>1</v>
      </c>
      <c r="C33" s="26"/>
      <c r="D33" s="27"/>
      <c r="E33" s="50" t="s">
        <v>58</v>
      </c>
      <c r="F33" s="29">
        <v>0.79513888888888884</v>
      </c>
      <c r="G33" s="37"/>
      <c r="H33" s="30"/>
      <c r="I33" s="31">
        <v>1.5972222222222224E-2</v>
      </c>
      <c r="J33" s="30"/>
      <c r="K33" s="46"/>
      <c r="L33" s="26"/>
      <c r="M33" s="27"/>
      <c r="N33" s="50" t="s">
        <v>24</v>
      </c>
      <c r="O33" s="29">
        <v>0.79166666666666663</v>
      </c>
      <c r="P33" s="37"/>
      <c r="Q33" s="30"/>
      <c r="R33" s="31">
        <v>1.7094907407407409E-2</v>
      </c>
      <c r="S33" s="30"/>
      <c r="T33" s="32"/>
      <c r="U33" s="26"/>
      <c r="V33" s="27"/>
      <c r="W33" s="50" t="s">
        <v>31</v>
      </c>
      <c r="X33" s="29">
        <v>0.79166666666666663</v>
      </c>
      <c r="Y33" s="37">
        <v>0.84998842592592594</v>
      </c>
      <c r="Z33" s="30">
        <f>+Y33-X33</f>
        <v>5.8321759259259309E-2</v>
      </c>
      <c r="AA33" s="31">
        <v>1.3194444444444444E-2</v>
      </c>
      <c r="AB33" s="30">
        <f>+AA33+Z33</f>
        <v>7.1516203703703748E-2</v>
      </c>
      <c r="AC33" s="46">
        <v>12.25</v>
      </c>
      <c r="AD33" s="26"/>
      <c r="AE33" s="27"/>
      <c r="AF33" s="50" t="s">
        <v>37</v>
      </c>
      <c r="AG33" s="29">
        <v>0.79166666666666663</v>
      </c>
      <c r="AH33" s="37">
        <v>0.84777777777777785</v>
      </c>
      <c r="AI33" s="30">
        <f>+AH33-AG33</f>
        <v>5.6111111111111223E-2</v>
      </c>
      <c r="AJ33" s="31">
        <v>9.5486111111111101E-3</v>
      </c>
      <c r="AK33" s="30">
        <f>+AJ33+AI33</f>
        <v>6.5659722222222328E-2</v>
      </c>
      <c r="AL33" s="48">
        <v>12.25</v>
      </c>
      <c r="AM33" s="26"/>
      <c r="AN33" s="27"/>
      <c r="AO33" s="50" t="s">
        <v>6</v>
      </c>
      <c r="AP33" s="29">
        <v>0.79166666666666663</v>
      </c>
      <c r="AQ33" s="37">
        <v>0.85240740740740739</v>
      </c>
      <c r="AR33" s="30">
        <f>+AQ33-AP33</f>
        <v>6.0740740740740762E-2</v>
      </c>
      <c r="AS33" s="31">
        <v>1.1284722222222222E-2</v>
      </c>
      <c r="AT33" s="30">
        <f>+AS33+AR33</f>
        <v>7.2025462962962986E-2</v>
      </c>
      <c r="AU33" s="46">
        <v>12.25</v>
      </c>
      <c r="AV33" s="26"/>
      <c r="AW33" s="27"/>
      <c r="AX33" s="50" t="s">
        <v>46</v>
      </c>
      <c r="AY33" s="29">
        <v>0.79166666666666663</v>
      </c>
      <c r="AZ33" s="37"/>
      <c r="BA33" s="30"/>
      <c r="BB33" s="31">
        <v>2.1180555555555553E-3</v>
      </c>
      <c r="BG33" s="50" t="s">
        <v>110</v>
      </c>
      <c r="BH33" s="29">
        <v>0.79166666666666663</v>
      </c>
      <c r="BI33" s="37">
        <v>0.84074074074074068</v>
      </c>
      <c r="BJ33" s="30">
        <f>+BI33-BH33</f>
        <v>4.9074074074074048E-2</v>
      </c>
      <c r="BK33" s="31">
        <v>1.4236111111111111E-2</v>
      </c>
      <c r="BL33" s="30">
        <f>+BK33+BJ33</f>
        <v>6.3310185185185164E-2</v>
      </c>
      <c r="BM33" s="48">
        <v>12.25</v>
      </c>
    </row>
    <row r="34" spans="1:65">
      <c r="B34" s="49">
        <v>1</v>
      </c>
      <c r="C34" s="26"/>
      <c r="D34" s="27"/>
      <c r="E34" s="50" t="s">
        <v>43</v>
      </c>
      <c r="F34" s="29">
        <v>0.79513888888888884</v>
      </c>
      <c r="G34" s="37">
        <v>0.84195601851851853</v>
      </c>
      <c r="H34" s="30">
        <f>+G34-F34</f>
        <v>4.6817129629629695E-2</v>
      </c>
      <c r="I34" s="31">
        <v>1.6574074074074074E-2</v>
      </c>
      <c r="J34" s="30">
        <f>+I34+H34</f>
        <v>6.3391203703703769E-2</v>
      </c>
      <c r="K34" s="46">
        <v>12.25</v>
      </c>
      <c r="L34" s="26"/>
      <c r="M34" s="27"/>
      <c r="N34" s="50" t="s">
        <v>38</v>
      </c>
      <c r="O34" s="29">
        <v>0.79166666666666663</v>
      </c>
      <c r="P34" s="37"/>
      <c r="Q34" s="30"/>
      <c r="R34" s="31">
        <v>1.996527777777778E-2</v>
      </c>
      <c r="S34" s="30"/>
      <c r="T34" s="34"/>
      <c r="U34" s="26"/>
      <c r="V34" s="27"/>
      <c r="W34" s="50" t="s">
        <v>8</v>
      </c>
      <c r="X34" s="29">
        <v>0.79166666666666663</v>
      </c>
      <c r="Y34" s="37">
        <v>0.85081018518518514</v>
      </c>
      <c r="Z34" s="30">
        <f>+Y34-X34</f>
        <v>5.9143518518518512E-2</v>
      </c>
      <c r="AA34" s="31">
        <v>1.3888888888888888E-2</v>
      </c>
      <c r="AB34" s="30">
        <f>+AA34+Z34</f>
        <v>7.3032407407407407E-2</v>
      </c>
      <c r="AC34" s="46">
        <v>11</v>
      </c>
      <c r="AD34" s="26"/>
      <c r="AE34" s="27"/>
      <c r="AF34" s="50" t="s">
        <v>75</v>
      </c>
      <c r="AG34" s="29">
        <v>0.79166666666666663</v>
      </c>
      <c r="AH34" s="37"/>
      <c r="AI34" s="30"/>
      <c r="AJ34" s="31">
        <v>9.5486111111111101E-3</v>
      </c>
      <c r="AK34" s="30"/>
      <c r="AL34" s="34"/>
      <c r="AM34" s="26"/>
      <c r="AN34" s="27"/>
      <c r="AO34" s="50" t="s">
        <v>0</v>
      </c>
      <c r="AP34" s="29">
        <v>0.79166666666666663</v>
      </c>
      <c r="AQ34" s="37"/>
      <c r="AR34" s="30"/>
      <c r="AS34" s="31">
        <v>1.4236111111111111E-2</v>
      </c>
      <c r="AT34" s="30"/>
      <c r="AU34" s="46"/>
      <c r="AV34" s="26"/>
      <c r="AW34" s="27"/>
      <c r="AX34" s="50" t="s">
        <v>41</v>
      </c>
      <c r="AY34" s="29">
        <v>0.79166666666666663</v>
      </c>
      <c r="AZ34" s="37"/>
      <c r="BA34" s="30"/>
      <c r="BB34" s="31">
        <v>4.9884259259259265E-3</v>
      </c>
    </row>
    <row r="35" spans="1:65">
      <c r="B35" s="49">
        <v>1</v>
      </c>
      <c r="C35" s="26"/>
      <c r="D35" s="27"/>
      <c r="E35" s="50" t="s">
        <v>44</v>
      </c>
      <c r="F35" s="29">
        <v>0.79513888888888884</v>
      </c>
      <c r="G35" s="37"/>
      <c r="H35" s="30"/>
      <c r="I35" s="31">
        <v>1.6574074074074074E-2</v>
      </c>
      <c r="J35" s="30"/>
      <c r="K35" s="46"/>
      <c r="L35" s="26"/>
      <c r="M35" s="27"/>
      <c r="N35" s="50" t="s">
        <v>47</v>
      </c>
      <c r="O35" s="29">
        <v>0.79166666666666663</v>
      </c>
      <c r="P35" s="37"/>
      <c r="Q35" s="30"/>
      <c r="R35" s="31">
        <v>1.9178240740740742E-2</v>
      </c>
      <c r="S35" s="30"/>
      <c r="T35" s="34"/>
      <c r="U35" s="26"/>
      <c r="V35" s="27"/>
      <c r="W35" s="50" t="s">
        <v>7</v>
      </c>
      <c r="X35" s="29">
        <v>0.79166666666666663</v>
      </c>
      <c r="Y35" s="37">
        <v>0.85275462962962967</v>
      </c>
      <c r="Z35" s="30">
        <f>+Y35-X35</f>
        <v>6.1087962962963038E-2</v>
      </c>
      <c r="AA35" s="31">
        <v>1.3194444444444444E-2</v>
      </c>
      <c r="AB35" s="30">
        <f>+AA35+Z35</f>
        <v>7.4282407407407477E-2</v>
      </c>
      <c r="AC35" s="46">
        <v>10</v>
      </c>
      <c r="AD35" s="26"/>
      <c r="AE35" s="27"/>
      <c r="AF35" s="50" t="s">
        <v>12</v>
      </c>
      <c r="AG35" s="29">
        <v>0.79166666666666663</v>
      </c>
      <c r="AH35" s="37"/>
      <c r="AI35" s="30"/>
      <c r="AJ35" s="31">
        <v>9.5486111111111101E-3</v>
      </c>
      <c r="AK35" s="30"/>
      <c r="AL35" s="34"/>
      <c r="AM35" s="26"/>
      <c r="AN35" s="27"/>
      <c r="AO35" s="50" t="s">
        <v>13</v>
      </c>
      <c r="AP35" s="29">
        <v>0.79166666666666663</v>
      </c>
      <c r="AQ35" s="37">
        <v>0.8518634259259259</v>
      </c>
      <c r="AR35" s="30">
        <f>+AQ35-AP35</f>
        <v>6.0196759259259269E-2</v>
      </c>
      <c r="AS35" s="31">
        <v>1.2499999999999999E-2</v>
      </c>
      <c r="AT35" s="30">
        <f>+AS35+AR35</f>
        <v>7.2696759259259267E-2</v>
      </c>
      <c r="AU35" s="46">
        <v>11</v>
      </c>
      <c r="AV35" s="26"/>
      <c r="AW35" s="27"/>
      <c r="AX35" s="50" t="s">
        <v>19</v>
      </c>
      <c r="AY35" s="29">
        <v>0.79166666666666663</v>
      </c>
      <c r="AZ35" s="37"/>
      <c r="BA35" s="30"/>
      <c r="BB35" s="31">
        <v>2.1180555555555553E-3</v>
      </c>
    </row>
    <row r="36" spans="1:65">
      <c r="B36" s="49">
        <v>1</v>
      </c>
      <c r="C36" s="26"/>
      <c r="D36" s="27"/>
      <c r="E36" s="50" t="s">
        <v>74</v>
      </c>
      <c r="F36" s="29">
        <v>0.79513888888888884</v>
      </c>
      <c r="G36" s="37"/>
      <c r="H36" s="30"/>
      <c r="I36" s="31">
        <v>1.7094907407407409E-2</v>
      </c>
      <c r="J36" s="30"/>
      <c r="K36" s="46"/>
      <c r="L36" s="26"/>
      <c r="M36" s="27"/>
      <c r="N36" s="50" t="s">
        <v>39</v>
      </c>
      <c r="O36" s="29">
        <v>0.79166666666666663</v>
      </c>
      <c r="P36" s="37"/>
      <c r="Q36" s="30"/>
      <c r="R36" s="31">
        <v>1.5277777777777777E-2</v>
      </c>
      <c r="S36" s="30"/>
      <c r="T36" s="27"/>
      <c r="U36" s="26"/>
      <c r="V36" s="27"/>
      <c r="W36" s="50" t="s">
        <v>23</v>
      </c>
      <c r="X36" s="29">
        <v>0.79166666666666663</v>
      </c>
      <c r="Y36" s="37"/>
      <c r="Z36" s="30"/>
      <c r="AA36" s="31">
        <v>1.2060185185185186E-2</v>
      </c>
      <c r="AB36" s="30"/>
      <c r="AC36" s="46"/>
      <c r="AD36" s="26"/>
      <c r="AE36" s="27"/>
      <c r="AF36" s="50" t="s">
        <v>22</v>
      </c>
      <c r="AG36" s="29">
        <v>0.79166666666666663</v>
      </c>
      <c r="AH36" s="37"/>
      <c r="AI36" s="30"/>
      <c r="AJ36" s="31">
        <v>9.5486111111111101E-3</v>
      </c>
      <c r="AK36" s="30"/>
      <c r="AL36" s="34"/>
      <c r="AM36" s="26"/>
      <c r="AN36" s="27"/>
      <c r="AO36" s="50" t="s">
        <v>71</v>
      </c>
      <c r="AP36" s="29">
        <v>0.79166666666666663</v>
      </c>
      <c r="AQ36" s="37">
        <v>0.85278935185185178</v>
      </c>
      <c r="AR36" s="30">
        <f>+AQ36-AP36</f>
        <v>6.1122685185185155E-2</v>
      </c>
      <c r="AS36" s="31">
        <v>1.2060185185185186E-2</v>
      </c>
      <c r="AT36" s="30">
        <f>+AS36+AR36</f>
        <v>7.3182870370370343E-2</v>
      </c>
      <c r="AU36" s="46">
        <v>10</v>
      </c>
      <c r="AV36" s="26"/>
      <c r="AW36" s="27"/>
      <c r="AX36" s="50" t="s">
        <v>11</v>
      </c>
      <c r="AY36" s="29">
        <v>0.79166666666666663</v>
      </c>
      <c r="AZ36" s="37"/>
      <c r="BA36" s="30"/>
      <c r="BB36" s="31">
        <v>4.0740740740740746E-3</v>
      </c>
    </row>
    <row r="37" spans="1:65">
      <c r="B37" s="49">
        <v>1</v>
      </c>
      <c r="C37" s="26"/>
      <c r="D37" s="27"/>
      <c r="E37" s="50" t="s">
        <v>14</v>
      </c>
      <c r="F37" s="29">
        <v>0.79513888888888884</v>
      </c>
      <c r="G37" s="37"/>
      <c r="H37" s="30"/>
      <c r="I37" s="31" t="e">
        <v>#N/A</v>
      </c>
      <c r="J37" s="30"/>
      <c r="K37" s="48"/>
      <c r="L37" s="26"/>
      <c r="M37" s="27"/>
      <c r="N37" s="50" t="s">
        <v>9</v>
      </c>
      <c r="O37" s="29">
        <v>0.79166666666666663</v>
      </c>
      <c r="P37" s="37"/>
      <c r="Q37" s="30"/>
      <c r="R37" s="31">
        <v>1.4583333333333332E-2</v>
      </c>
      <c r="S37" s="30"/>
      <c r="T37" s="34"/>
      <c r="U37" s="26"/>
      <c r="V37" s="27"/>
      <c r="W37" s="50" t="s">
        <v>33</v>
      </c>
      <c r="X37" s="29">
        <v>0.79166666666666663</v>
      </c>
      <c r="Y37" s="37"/>
      <c r="Z37" s="30"/>
      <c r="AA37" s="31" t="e">
        <v>#N/A</v>
      </c>
      <c r="AB37" s="30"/>
      <c r="AC37" s="46"/>
      <c r="AD37" s="26"/>
      <c r="AE37" s="27"/>
      <c r="AF37" s="50" t="s">
        <v>35</v>
      </c>
      <c r="AG37" s="29">
        <v>0.79166666666666663</v>
      </c>
      <c r="AH37" s="37"/>
      <c r="AI37" s="30"/>
      <c r="AJ37" s="31">
        <v>9.5486111111111101E-3</v>
      </c>
      <c r="AK37" s="30"/>
      <c r="AL37" s="26"/>
      <c r="AM37" s="26"/>
      <c r="AN37" s="27"/>
      <c r="AO37" s="50" t="s">
        <v>59</v>
      </c>
      <c r="AP37" s="29">
        <v>0.79166666666666663</v>
      </c>
      <c r="AQ37" s="37"/>
      <c r="AR37" s="30"/>
      <c r="AS37" s="31">
        <v>1.2499999999999999E-2</v>
      </c>
      <c r="AT37" s="30"/>
      <c r="AU37" s="46"/>
      <c r="AV37" s="26"/>
      <c r="AW37" s="26"/>
      <c r="AX37" s="50" t="s">
        <v>17</v>
      </c>
      <c r="AY37" s="29">
        <v>0.79166666666666663</v>
      </c>
      <c r="AZ37" s="37"/>
      <c r="BA37" s="30"/>
      <c r="BB37" s="31">
        <v>2.4305555555555556E-3</v>
      </c>
    </row>
    <row r="38" spans="1:65">
      <c r="B38" s="49">
        <v>1</v>
      </c>
      <c r="C38" s="26"/>
      <c r="D38" s="27"/>
      <c r="E38" s="50" t="s">
        <v>1</v>
      </c>
      <c r="F38" s="29">
        <v>0.79513888888888884</v>
      </c>
      <c r="G38" s="37"/>
      <c r="H38" s="30"/>
      <c r="I38" s="31">
        <v>1.4583333333333332E-2</v>
      </c>
      <c r="J38" s="30"/>
      <c r="K38" s="48"/>
      <c r="L38" s="26"/>
      <c r="M38" s="26"/>
      <c r="N38" s="50" t="s">
        <v>10</v>
      </c>
      <c r="O38" s="29">
        <v>0.79166666666666663</v>
      </c>
      <c r="P38" s="37"/>
      <c r="Q38" s="26"/>
      <c r="R38" s="31">
        <v>1.4930555555555556E-2</v>
      </c>
      <c r="S38" s="35"/>
      <c r="T38" s="26"/>
      <c r="U38" s="26"/>
      <c r="V38" s="27"/>
      <c r="W38" s="50" t="s">
        <v>36</v>
      </c>
      <c r="X38" s="29">
        <v>0.79166666666666663</v>
      </c>
      <c r="Y38" s="37"/>
      <c r="Z38" s="30"/>
      <c r="AA38" s="31">
        <v>1.2060185185185186E-2</v>
      </c>
      <c r="AB38" s="30"/>
      <c r="AC38" s="46"/>
      <c r="AD38" s="26"/>
      <c r="AE38" s="26"/>
      <c r="AF38" s="50" t="s">
        <v>89</v>
      </c>
      <c r="AG38" s="29">
        <v>0.79166666666666663</v>
      </c>
      <c r="AH38" s="37"/>
      <c r="AI38" s="30"/>
      <c r="AJ38" s="31">
        <v>9.5486111111111101E-3</v>
      </c>
      <c r="AK38" s="30"/>
      <c r="AL38" s="26"/>
      <c r="AM38" s="26"/>
      <c r="AN38" s="27"/>
      <c r="AO38" s="50" t="s">
        <v>42</v>
      </c>
      <c r="AP38" s="29">
        <v>0.79166666666666663</v>
      </c>
      <c r="AQ38" s="37"/>
      <c r="AR38" s="30"/>
      <c r="AS38" s="31">
        <v>1.0416666666666666E-2</v>
      </c>
      <c r="AT38" s="30"/>
      <c r="AU38" s="46"/>
      <c r="AV38" s="26"/>
      <c r="AW38" s="26"/>
      <c r="AX38" s="50" t="s">
        <v>20</v>
      </c>
      <c r="AY38" s="29">
        <v>0.79166666666666663</v>
      </c>
      <c r="AZ38" s="37"/>
      <c r="BA38" s="30"/>
      <c r="BB38" s="31">
        <v>2.1180555555555553E-3</v>
      </c>
    </row>
    <row r="39" spans="1:65">
      <c r="B39" s="49">
        <v>1</v>
      </c>
      <c r="C39" s="26"/>
      <c r="D39" s="27"/>
      <c r="E39" s="50" t="s">
        <v>25</v>
      </c>
      <c r="F39" s="29">
        <v>0.79513888888888884</v>
      </c>
      <c r="G39" s="37"/>
      <c r="H39" s="30"/>
      <c r="I39" s="31">
        <v>1.7881944444444443E-2</v>
      </c>
      <c r="J39" s="30"/>
      <c r="K39" s="48"/>
      <c r="L39" s="26"/>
      <c r="M39" s="27"/>
      <c r="N39" s="50" t="s">
        <v>81</v>
      </c>
      <c r="O39" s="29">
        <v>0.79166666666666663</v>
      </c>
      <c r="P39" s="37"/>
      <c r="Q39" s="27"/>
      <c r="R39" s="31">
        <v>1.3194444444444444E-2</v>
      </c>
      <c r="S39" s="30"/>
      <c r="T39" s="33"/>
      <c r="U39" s="26"/>
      <c r="V39" s="27"/>
      <c r="W39" s="50" t="s">
        <v>26</v>
      </c>
      <c r="X39" s="29">
        <v>0.79166666666666663</v>
      </c>
      <c r="Y39" s="37"/>
      <c r="Z39" s="30"/>
      <c r="AA39" s="31">
        <v>1.2060185185185186E-2</v>
      </c>
      <c r="AB39" s="30"/>
      <c r="AC39" s="46"/>
      <c r="AD39" s="26"/>
      <c r="AE39" s="26"/>
      <c r="AF39" s="50" t="s">
        <v>90</v>
      </c>
      <c r="AG39" s="29">
        <v>0.79166666666666663</v>
      </c>
      <c r="AH39" s="37"/>
      <c r="AI39" s="26"/>
      <c r="AJ39" s="31">
        <v>9.5486111111111101E-3</v>
      </c>
      <c r="AK39" s="35"/>
      <c r="AL39" s="26"/>
      <c r="AM39" s="26"/>
      <c r="AN39" s="27"/>
      <c r="AO39" s="50" t="s">
        <v>87</v>
      </c>
      <c r="AP39" s="29">
        <v>0.79166666666666663</v>
      </c>
      <c r="AQ39" s="37"/>
      <c r="AR39" s="30"/>
      <c r="AS39" s="31" t="e">
        <v>#N/A</v>
      </c>
      <c r="AT39" s="30"/>
      <c r="AU39" s="46"/>
      <c r="AV39" s="26"/>
      <c r="AW39" s="26"/>
      <c r="AX39" s="28"/>
      <c r="AY39" s="29"/>
      <c r="AZ39" s="66"/>
      <c r="BA39" s="30"/>
      <c r="BB39" s="31"/>
    </row>
    <row r="40" spans="1:65">
      <c r="B40" s="49">
        <v>1</v>
      </c>
      <c r="C40" s="26"/>
      <c r="D40" s="26"/>
      <c r="E40" s="50" t="s">
        <v>73</v>
      </c>
      <c r="F40" s="29">
        <v>0.79513888888888884</v>
      </c>
      <c r="G40" s="37"/>
      <c r="H40" s="26"/>
      <c r="I40" s="31">
        <v>1.3194444444444444E-2</v>
      </c>
      <c r="J40" s="30"/>
      <c r="K40" s="47"/>
      <c r="L40" s="26"/>
      <c r="M40" s="27"/>
      <c r="N40" s="50" t="s">
        <v>60</v>
      </c>
      <c r="O40" s="29">
        <v>0.79166666666666663</v>
      </c>
      <c r="P40" s="37"/>
      <c r="Q40" s="27"/>
      <c r="R40" s="31">
        <v>1.3194444444444444E-2</v>
      </c>
      <c r="S40" s="35"/>
      <c r="T40" s="27"/>
      <c r="U40" s="26"/>
      <c r="V40" s="26"/>
      <c r="W40" s="50" t="s">
        <v>18</v>
      </c>
      <c r="X40" s="29">
        <v>0.79166666666666663</v>
      </c>
      <c r="Y40" s="37"/>
      <c r="Z40" s="30"/>
      <c r="AA40" s="31" t="e">
        <v>#N/A</v>
      </c>
      <c r="AB40" s="30"/>
      <c r="AC40" s="46"/>
      <c r="AD40" s="26"/>
      <c r="AE40" s="27"/>
      <c r="AF40" s="50" t="s">
        <v>45</v>
      </c>
      <c r="AG40" s="29">
        <v>0.79166666666666663</v>
      </c>
      <c r="AH40" s="37"/>
      <c r="AI40" s="26"/>
      <c r="AJ40" s="31">
        <v>9.5486111111111101E-3</v>
      </c>
      <c r="AK40" s="30"/>
      <c r="AL40" s="33"/>
      <c r="AM40" s="26"/>
      <c r="AN40" s="26"/>
      <c r="AO40" s="50" t="s">
        <v>88</v>
      </c>
      <c r="AP40" s="29">
        <v>0.79166666666666663</v>
      </c>
      <c r="AQ40" s="37"/>
      <c r="AR40" s="26"/>
      <c r="AS40" s="31">
        <v>1.1284722222222222E-2</v>
      </c>
      <c r="AT40" s="35"/>
      <c r="AU40" s="26"/>
      <c r="AV40" s="26"/>
      <c r="AW40" s="26"/>
      <c r="AX40" s="28"/>
      <c r="AY40" s="29"/>
      <c r="AZ40" s="66"/>
      <c r="BA40" s="30"/>
      <c r="BB40" s="31"/>
    </row>
    <row r="41" spans="1:65">
      <c r="B41" s="49">
        <v>1</v>
      </c>
      <c r="C41" s="26"/>
      <c r="D41" s="26"/>
      <c r="E41" s="50" t="s">
        <v>82</v>
      </c>
      <c r="F41" s="29">
        <v>0.79513888888888884</v>
      </c>
      <c r="G41" s="37"/>
      <c r="H41" s="26"/>
      <c r="I41" s="31" t="e">
        <v>#N/A</v>
      </c>
      <c r="J41" s="35"/>
      <c r="K41" s="26"/>
      <c r="L41" s="26"/>
      <c r="M41" s="26"/>
      <c r="N41" s="50" t="s">
        <v>114</v>
      </c>
      <c r="O41" s="29">
        <v>0.79166666666666663</v>
      </c>
      <c r="P41" s="37"/>
      <c r="Q41" s="26"/>
      <c r="R41" s="31">
        <v>2.0312500000000001E-2</v>
      </c>
      <c r="S41" s="35"/>
      <c r="T41" s="26"/>
      <c r="U41" s="26"/>
      <c r="V41" s="26"/>
      <c r="W41" s="50" t="s">
        <v>83</v>
      </c>
      <c r="X41" s="29">
        <v>0.79166666666666663</v>
      </c>
      <c r="Y41" s="37"/>
      <c r="Z41" s="30"/>
      <c r="AA41" s="31" t="e">
        <v>#N/A</v>
      </c>
      <c r="AB41" s="30"/>
      <c r="AC41" s="46"/>
      <c r="AD41" s="26"/>
      <c r="AE41" s="26"/>
      <c r="AF41" s="26"/>
      <c r="AG41" s="26"/>
      <c r="AH41" s="26"/>
      <c r="AI41" s="26"/>
      <c r="AJ41" s="36"/>
      <c r="AK41" s="35"/>
      <c r="AL41" s="26"/>
      <c r="AM41" s="26"/>
      <c r="AN41" s="26"/>
      <c r="AO41" s="50" t="s">
        <v>61</v>
      </c>
      <c r="AP41" s="29">
        <v>0.79166666666666663</v>
      </c>
      <c r="AQ41" s="37"/>
      <c r="AR41" s="26"/>
      <c r="AS41" s="31">
        <v>1.7094907407407409E-2</v>
      </c>
      <c r="AT41" s="35"/>
      <c r="AU41" s="26"/>
      <c r="AV41" s="26"/>
      <c r="AW41" s="26"/>
      <c r="AX41" s="26"/>
      <c r="AY41" s="26"/>
      <c r="AZ41" s="26"/>
      <c r="BA41" s="26"/>
      <c r="BB41" s="36"/>
    </row>
    <row r="42" spans="1:65">
      <c r="B42" s="26"/>
      <c r="C42" s="26"/>
      <c r="D42" s="26"/>
      <c r="E42" s="26"/>
      <c r="F42" s="26"/>
      <c r="G42" s="26"/>
      <c r="H42" s="26"/>
      <c r="I42" s="26"/>
      <c r="J42" s="35"/>
      <c r="K42" s="26"/>
      <c r="L42" s="26"/>
      <c r="M42" s="26"/>
      <c r="N42" s="50" t="s">
        <v>86</v>
      </c>
      <c r="O42" s="29">
        <v>0.79166666666666663</v>
      </c>
      <c r="P42" s="37"/>
      <c r="Q42" s="26"/>
      <c r="R42" s="31" t="e">
        <v>#N/A</v>
      </c>
      <c r="S42" s="35"/>
      <c r="T42" s="26"/>
      <c r="U42" s="26"/>
      <c r="V42" s="26"/>
      <c r="W42" s="50" t="s">
        <v>84</v>
      </c>
      <c r="X42" s="29">
        <v>0.79166666666666663</v>
      </c>
      <c r="Y42" s="37"/>
      <c r="Z42" s="30"/>
      <c r="AA42" s="31" t="e">
        <v>#N/A</v>
      </c>
      <c r="AB42" s="30"/>
      <c r="AC42" s="46"/>
      <c r="AD42" s="26"/>
      <c r="AE42" s="26"/>
      <c r="AF42" s="26"/>
      <c r="AG42" s="26"/>
      <c r="AH42" s="26"/>
      <c r="AI42" s="26"/>
      <c r="AJ42" s="36"/>
      <c r="AK42" s="35"/>
      <c r="AL42" s="26"/>
      <c r="AM42" s="26"/>
      <c r="AN42" s="26"/>
      <c r="AO42" s="26"/>
      <c r="AP42" s="26"/>
      <c r="AQ42" s="26"/>
      <c r="AR42" s="26"/>
      <c r="AS42" s="36"/>
      <c r="AT42" s="35"/>
      <c r="AU42" s="26"/>
      <c r="AV42" s="26"/>
      <c r="AW42" s="26"/>
      <c r="AX42" s="26"/>
      <c r="AY42" s="26"/>
      <c r="AZ42" s="26"/>
      <c r="BA42" s="26"/>
      <c r="BB42" s="36"/>
    </row>
    <row r="43" spans="1:65">
      <c r="B43" s="49"/>
      <c r="C43" s="26"/>
      <c r="D43" s="26"/>
      <c r="E43" s="26"/>
      <c r="F43" s="26"/>
      <c r="G43" s="26"/>
      <c r="H43" s="26"/>
      <c r="I43" s="36"/>
      <c r="J43" s="35"/>
      <c r="K43" s="26"/>
      <c r="L43" s="26"/>
      <c r="M43" s="26"/>
      <c r="N43" s="26"/>
      <c r="O43" s="26"/>
      <c r="P43" s="26"/>
      <c r="Q43" s="26"/>
      <c r="R43" s="36"/>
      <c r="S43" s="35"/>
      <c r="T43" s="26"/>
      <c r="U43" s="26"/>
      <c r="V43" s="26"/>
      <c r="W43" s="50" t="s">
        <v>85</v>
      </c>
      <c r="X43" s="29">
        <v>0.79166666666666663</v>
      </c>
      <c r="Y43" s="37"/>
      <c r="Z43" s="30"/>
      <c r="AA43" s="31" t="e">
        <v>#N/A</v>
      </c>
      <c r="AB43" s="30"/>
      <c r="AC43" s="46"/>
      <c r="AD43" s="26"/>
      <c r="AE43" s="26"/>
      <c r="AF43" s="26"/>
      <c r="AG43" s="26"/>
      <c r="AH43" s="26"/>
      <c r="AI43" s="26"/>
      <c r="AJ43" s="36"/>
      <c r="AK43" s="35"/>
      <c r="AL43" s="26"/>
      <c r="AM43" s="26"/>
      <c r="AN43" s="26"/>
      <c r="AO43" s="26"/>
      <c r="AP43" s="26"/>
      <c r="AQ43" s="26"/>
      <c r="AR43" s="26"/>
      <c r="AS43" s="36"/>
      <c r="AT43" s="35"/>
      <c r="AU43" s="26"/>
      <c r="AV43" s="26"/>
      <c r="AW43" s="26"/>
      <c r="AX43" s="26"/>
      <c r="AY43" s="26"/>
      <c r="AZ43" s="26"/>
      <c r="BA43" s="26"/>
      <c r="BB43" s="36"/>
    </row>
    <row r="45" spans="1:65">
      <c r="A45" s="14" t="s">
        <v>116</v>
      </c>
      <c r="B45" s="49">
        <v>1</v>
      </c>
      <c r="C45" s="26"/>
      <c r="D45" s="27"/>
      <c r="E45" s="50" t="s">
        <v>58</v>
      </c>
      <c r="F45" s="29">
        <v>0.79513888888888884</v>
      </c>
      <c r="G45" s="37"/>
      <c r="H45" s="30"/>
      <c r="I45" s="31">
        <v>1.5972222222222224E-2</v>
      </c>
      <c r="J45" s="30"/>
      <c r="K45" s="46"/>
      <c r="L45" s="26"/>
      <c r="M45" s="27"/>
      <c r="N45" s="50" t="s">
        <v>24</v>
      </c>
      <c r="O45" s="29">
        <v>0.79166666666666663</v>
      </c>
      <c r="P45" s="37"/>
      <c r="Q45" s="30"/>
      <c r="R45" s="31">
        <v>1.7094907407407409E-2</v>
      </c>
      <c r="S45" s="30"/>
      <c r="T45" s="32"/>
      <c r="U45" s="26"/>
      <c r="V45" s="27"/>
      <c r="W45" s="50" t="s">
        <v>31</v>
      </c>
      <c r="X45" s="29">
        <v>0.79166666666666663</v>
      </c>
      <c r="Y45" s="37">
        <v>0.86187499999999995</v>
      </c>
      <c r="Z45" s="30">
        <f>+Y45-X45</f>
        <v>7.0208333333333317E-2</v>
      </c>
      <c r="AA45" s="31">
        <v>1.3194444444444444E-2</v>
      </c>
      <c r="AB45" s="30">
        <f>+AA45+Z45</f>
        <v>8.3402777777777756E-2</v>
      </c>
      <c r="AC45" s="46">
        <v>12.25</v>
      </c>
      <c r="AD45" s="26"/>
      <c r="AE45" s="27"/>
      <c r="AF45" s="50" t="s">
        <v>37</v>
      </c>
      <c r="AG45" s="29">
        <v>0.79166666666666663</v>
      </c>
      <c r="AH45" s="37"/>
      <c r="AI45" s="30"/>
      <c r="AJ45" s="31">
        <v>9.5486111111111101E-3</v>
      </c>
      <c r="AK45" s="30"/>
      <c r="AL45" s="32"/>
      <c r="AM45" s="26"/>
      <c r="AN45" s="27"/>
      <c r="AO45" s="50" t="s">
        <v>6</v>
      </c>
      <c r="AP45" s="29">
        <v>0.79166666666666663</v>
      </c>
      <c r="AQ45" s="37"/>
      <c r="AR45" s="30"/>
      <c r="AS45" s="31">
        <v>1.1284722222222222E-2</v>
      </c>
      <c r="AT45" s="30"/>
      <c r="AU45" s="46"/>
      <c r="AV45" s="26"/>
      <c r="AW45" s="27"/>
      <c r="AX45" s="50" t="s">
        <v>46</v>
      </c>
      <c r="AY45" s="29">
        <v>0.79166666666666663</v>
      </c>
      <c r="AZ45" s="37">
        <v>0.8629282407407407</v>
      </c>
      <c r="BA45" s="30">
        <f>+AZ45-AY45</f>
        <v>7.1261574074074074E-2</v>
      </c>
      <c r="BB45" s="31">
        <v>2.1180555555555553E-3</v>
      </c>
      <c r="BC45" s="22">
        <f>+BB45+BA45</f>
        <v>7.3379629629629628E-2</v>
      </c>
      <c r="BD45" s="14">
        <v>12.25</v>
      </c>
      <c r="BG45" s="50" t="s">
        <v>110</v>
      </c>
      <c r="BH45" s="29">
        <v>0.79166666666666663</v>
      </c>
      <c r="BI45" s="37">
        <v>0.8560416666666667</v>
      </c>
      <c r="BJ45" s="30">
        <f>+BI45-BH45</f>
        <v>6.4375000000000071E-2</v>
      </c>
      <c r="BK45" s="31">
        <v>1.4236111111111111E-2</v>
      </c>
      <c r="BL45" s="30">
        <f>+BK45+BJ45</f>
        <v>7.8611111111111187E-2</v>
      </c>
      <c r="BM45" s="48">
        <v>12.25</v>
      </c>
    </row>
    <row r="46" spans="1:65">
      <c r="B46" s="49">
        <v>1</v>
      </c>
      <c r="C46" s="26"/>
      <c r="D46" s="27"/>
      <c r="E46" s="50" t="s">
        <v>43</v>
      </c>
      <c r="F46" s="29">
        <v>0.79513888888888884</v>
      </c>
      <c r="G46" s="37">
        <v>0.85084490740740737</v>
      </c>
      <c r="H46" s="30">
        <f>+G46-F46</f>
        <v>5.570601851851853E-2</v>
      </c>
      <c r="I46" s="31">
        <v>1.6574074074074074E-2</v>
      </c>
      <c r="J46" s="30">
        <f>+I46+H46</f>
        <v>7.2280092592592604E-2</v>
      </c>
      <c r="K46" s="46">
        <v>12.25</v>
      </c>
      <c r="L46" s="26"/>
      <c r="M46" s="27"/>
      <c r="N46" s="50" t="s">
        <v>38</v>
      </c>
      <c r="O46" s="29">
        <v>0.79166666666666663</v>
      </c>
      <c r="P46" s="37"/>
      <c r="Q46" s="30"/>
      <c r="R46" s="31">
        <v>1.996527777777778E-2</v>
      </c>
      <c r="S46" s="30"/>
      <c r="T46" s="34"/>
      <c r="U46" s="26"/>
      <c r="V46" s="27"/>
      <c r="W46" s="50" t="s">
        <v>8</v>
      </c>
      <c r="X46" s="29">
        <v>0.79166666666666663</v>
      </c>
      <c r="Y46" s="37"/>
      <c r="Z46" s="30"/>
      <c r="AA46" s="31">
        <v>1.3888888888888888E-2</v>
      </c>
      <c r="AB46" s="30"/>
      <c r="AC46" s="46"/>
      <c r="AD46" s="26"/>
      <c r="AE46" s="27"/>
      <c r="AF46" s="50" t="s">
        <v>75</v>
      </c>
      <c r="AG46" s="29">
        <v>0.79166666666666663</v>
      </c>
      <c r="AH46" s="37"/>
      <c r="AI46" s="30"/>
      <c r="AJ46" s="31">
        <v>9.5486111111111101E-3</v>
      </c>
      <c r="AK46" s="30"/>
      <c r="AL46" s="34"/>
      <c r="AM46" s="26"/>
      <c r="AN46" s="27"/>
      <c r="AO46" s="50" t="s">
        <v>0</v>
      </c>
      <c r="AP46" s="29">
        <v>0.79166666666666663</v>
      </c>
      <c r="AQ46" s="37"/>
      <c r="AR46" s="30"/>
      <c r="AS46" s="31">
        <v>1.4236111111111111E-2</v>
      </c>
      <c r="AT46" s="30"/>
      <c r="AU46" s="46"/>
      <c r="AV46" s="26"/>
      <c r="AW46" s="27"/>
      <c r="AX46" s="50" t="s">
        <v>41</v>
      </c>
      <c r="AY46" s="29">
        <v>0.79166666666666663</v>
      </c>
      <c r="AZ46" s="37"/>
      <c r="BA46" s="30"/>
      <c r="BB46" s="31">
        <v>4.9884259259259265E-3</v>
      </c>
    </row>
    <row r="47" spans="1:65">
      <c r="B47" s="49">
        <v>1</v>
      </c>
      <c r="C47" s="26"/>
      <c r="D47" s="27"/>
      <c r="E47" s="50" t="s">
        <v>44</v>
      </c>
      <c r="F47" s="29">
        <v>0.79513888888888884</v>
      </c>
      <c r="G47" s="37"/>
      <c r="H47" s="30"/>
      <c r="I47" s="31">
        <v>1.6574074074074074E-2</v>
      </c>
      <c r="J47" s="30"/>
      <c r="K47" s="46"/>
      <c r="L47" s="26"/>
      <c r="M47" s="27"/>
      <c r="N47" s="50" t="s">
        <v>47</v>
      </c>
      <c r="O47" s="29">
        <v>0.79166666666666663</v>
      </c>
      <c r="P47" s="37"/>
      <c r="Q47" s="30"/>
      <c r="R47" s="31">
        <v>1.9178240740740742E-2</v>
      </c>
      <c r="S47" s="30"/>
      <c r="T47" s="34"/>
      <c r="U47" s="26"/>
      <c r="V47" s="27"/>
      <c r="W47" s="50" t="s">
        <v>7</v>
      </c>
      <c r="X47" s="29">
        <v>0.79166666666666663</v>
      </c>
      <c r="Y47" s="37"/>
      <c r="Z47" s="30"/>
      <c r="AA47" s="31">
        <v>1.3194444444444444E-2</v>
      </c>
      <c r="AB47" s="30"/>
      <c r="AC47" s="46"/>
      <c r="AD47" s="26"/>
      <c r="AE47" s="27"/>
      <c r="AF47" s="50" t="s">
        <v>12</v>
      </c>
      <c r="AG47" s="29">
        <v>0.79166666666666663</v>
      </c>
      <c r="AH47" s="37"/>
      <c r="AI47" s="30"/>
      <c r="AJ47" s="31">
        <v>9.5486111111111101E-3</v>
      </c>
      <c r="AK47" s="30"/>
      <c r="AL47" s="34"/>
      <c r="AM47" s="26"/>
      <c r="AN47" s="27"/>
      <c r="AO47" s="50" t="s">
        <v>13</v>
      </c>
      <c r="AP47" s="29">
        <v>0.79166666666666663</v>
      </c>
      <c r="AQ47" s="37"/>
      <c r="AR47" s="30"/>
      <c r="AS47" s="31">
        <v>1.2499999999999999E-2</v>
      </c>
      <c r="AT47" s="30"/>
      <c r="AU47" s="46"/>
      <c r="AV47" s="26"/>
      <c r="AW47" s="27"/>
      <c r="AX47" s="50" t="s">
        <v>19</v>
      </c>
      <c r="AY47" s="29">
        <v>0.79166666666666663</v>
      </c>
      <c r="AZ47" s="37"/>
      <c r="BA47" s="30"/>
      <c r="BB47" s="31">
        <v>2.1180555555555553E-3</v>
      </c>
    </row>
    <row r="48" spans="1:65">
      <c r="B48" s="49">
        <v>1</v>
      </c>
      <c r="C48" s="26"/>
      <c r="D48" s="27"/>
      <c r="E48" s="50" t="s">
        <v>74</v>
      </c>
      <c r="F48" s="29">
        <v>0.79513888888888884</v>
      </c>
      <c r="G48" s="37"/>
      <c r="H48" s="30"/>
      <c r="I48" s="31">
        <v>1.7094907407407409E-2</v>
      </c>
      <c r="J48" s="30"/>
      <c r="K48" s="46"/>
      <c r="L48" s="26"/>
      <c r="M48" s="27"/>
      <c r="N48" s="50" t="s">
        <v>39</v>
      </c>
      <c r="O48" s="29">
        <v>0.79166666666666663</v>
      </c>
      <c r="P48" s="37"/>
      <c r="Q48" s="30"/>
      <c r="R48" s="31">
        <v>1.5277777777777777E-2</v>
      </c>
      <c r="S48" s="30"/>
      <c r="T48" s="27"/>
      <c r="U48" s="26"/>
      <c r="V48" s="27"/>
      <c r="W48" s="50" t="s">
        <v>23</v>
      </c>
      <c r="X48" s="29">
        <v>0.79166666666666663</v>
      </c>
      <c r="Y48" s="37"/>
      <c r="Z48" s="30"/>
      <c r="AA48" s="31">
        <v>1.2060185185185186E-2</v>
      </c>
      <c r="AB48" s="30"/>
      <c r="AC48" s="46"/>
      <c r="AD48" s="26"/>
      <c r="AE48" s="27"/>
      <c r="AF48" s="50" t="s">
        <v>22</v>
      </c>
      <c r="AG48" s="29">
        <v>0.79166666666666663</v>
      </c>
      <c r="AH48" s="37"/>
      <c r="AI48" s="30"/>
      <c r="AJ48" s="31">
        <v>9.5486111111111101E-3</v>
      </c>
      <c r="AK48" s="30"/>
      <c r="AL48" s="34"/>
      <c r="AM48" s="26"/>
      <c r="AN48" s="27"/>
      <c r="AO48" s="50" t="s">
        <v>71</v>
      </c>
      <c r="AP48" s="29">
        <v>0.79166666666666663</v>
      </c>
      <c r="AQ48" s="37"/>
      <c r="AR48" s="30"/>
      <c r="AS48" s="31">
        <v>1.2060185185185186E-2</v>
      </c>
      <c r="AT48" s="30"/>
      <c r="AU48" s="46"/>
      <c r="AV48" s="26"/>
      <c r="AW48" s="27"/>
      <c r="AX48" s="50" t="s">
        <v>11</v>
      </c>
      <c r="AY48" s="29">
        <v>0.79166666666666663</v>
      </c>
      <c r="AZ48" s="37"/>
      <c r="BA48" s="30"/>
      <c r="BB48" s="31">
        <v>4.0740740740740746E-3</v>
      </c>
    </row>
    <row r="49" spans="1:65">
      <c r="B49" s="49">
        <v>1</v>
      </c>
      <c r="C49" s="26"/>
      <c r="D49" s="27"/>
      <c r="E49" s="50" t="s">
        <v>14</v>
      </c>
      <c r="F49" s="29">
        <v>0.79513888888888884</v>
      </c>
      <c r="G49" s="37"/>
      <c r="H49" s="30"/>
      <c r="I49" s="31" t="e">
        <v>#N/A</v>
      </c>
      <c r="J49" s="30"/>
      <c r="K49" s="48"/>
      <c r="L49" s="26"/>
      <c r="M49" s="27"/>
      <c r="N49" s="50" t="s">
        <v>9</v>
      </c>
      <c r="O49" s="29">
        <v>0.79166666666666663</v>
      </c>
      <c r="P49" s="37"/>
      <c r="Q49" s="30"/>
      <c r="R49" s="31">
        <v>1.4583333333333332E-2</v>
      </c>
      <c r="S49" s="30"/>
      <c r="T49" s="34"/>
      <c r="U49" s="26"/>
      <c r="V49" s="27"/>
      <c r="W49" s="50" t="s">
        <v>33</v>
      </c>
      <c r="X49" s="29">
        <v>0.79166666666666663</v>
      </c>
      <c r="Y49" s="37"/>
      <c r="Z49" s="30"/>
      <c r="AA49" s="31" t="e">
        <v>#N/A</v>
      </c>
      <c r="AB49" s="30"/>
      <c r="AC49" s="46"/>
      <c r="AD49" s="26"/>
      <c r="AE49" s="27"/>
      <c r="AF49" s="50" t="s">
        <v>35</v>
      </c>
      <c r="AG49" s="29">
        <v>0.79166666666666663</v>
      </c>
      <c r="AH49" s="37"/>
      <c r="AI49" s="30"/>
      <c r="AJ49" s="31">
        <v>9.5486111111111101E-3</v>
      </c>
      <c r="AK49" s="30"/>
      <c r="AL49" s="26"/>
      <c r="AM49" s="26"/>
      <c r="AN49" s="27"/>
      <c r="AO49" s="50" t="s">
        <v>59</v>
      </c>
      <c r="AP49" s="29">
        <v>0.79166666666666663</v>
      </c>
      <c r="AQ49" s="37"/>
      <c r="AR49" s="30"/>
      <c r="AS49" s="31">
        <v>1.2499999999999999E-2</v>
      </c>
      <c r="AT49" s="30"/>
      <c r="AU49" s="46"/>
      <c r="AV49" s="26"/>
      <c r="AW49" s="26"/>
      <c r="AX49" s="50" t="s">
        <v>17</v>
      </c>
      <c r="AY49" s="29">
        <v>0.79166666666666663</v>
      </c>
      <c r="AZ49" s="37"/>
      <c r="BA49" s="30"/>
      <c r="BB49" s="31">
        <v>2.4305555555555556E-3</v>
      </c>
    </row>
    <row r="50" spans="1:65">
      <c r="B50" s="49">
        <v>1</v>
      </c>
      <c r="C50" s="26"/>
      <c r="D50" s="27"/>
      <c r="E50" s="50" t="s">
        <v>1</v>
      </c>
      <c r="F50" s="29">
        <v>0.79513888888888884</v>
      </c>
      <c r="G50" s="37"/>
      <c r="H50" s="30"/>
      <c r="I50" s="31">
        <v>1.4583333333333332E-2</v>
      </c>
      <c r="J50" s="30"/>
      <c r="K50" s="48"/>
      <c r="L50" s="26"/>
      <c r="M50" s="26"/>
      <c r="N50" s="50" t="s">
        <v>10</v>
      </c>
      <c r="O50" s="29">
        <v>0.79166666666666663</v>
      </c>
      <c r="P50" s="37">
        <v>0.85526620370370365</v>
      </c>
      <c r="Q50" s="35">
        <f>+P50-O50</f>
        <v>6.3599537037037024E-2</v>
      </c>
      <c r="R50" s="31">
        <v>1.4930555555555556E-2</v>
      </c>
      <c r="S50" s="35">
        <f>+R50+Q50</f>
        <v>7.8530092592592582E-2</v>
      </c>
      <c r="T50" s="26">
        <v>12.25</v>
      </c>
      <c r="U50" s="26"/>
      <c r="V50" s="27"/>
      <c r="W50" s="50" t="s">
        <v>36</v>
      </c>
      <c r="X50" s="29">
        <v>0.79166666666666663</v>
      </c>
      <c r="Y50" s="37"/>
      <c r="Z50" s="30"/>
      <c r="AA50" s="31">
        <v>1.2060185185185186E-2</v>
      </c>
      <c r="AB50" s="30"/>
      <c r="AC50" s="46"/>
      <c r="AD50" s="26"/>
      <c r="AE50" s="26"/>
      <c r="AF50" s="50" t="s">
        <v>89</v>
      </c>
      <c r="AG50" s="29">
        <v>0.79166666666666663</v>
      </c>
      <c r="AH50" s="37"/>
      <c r="AI50" s="30"/>
      <c r="AJ50" s="31">
        <v>9.5486111111111101E-3</v>
      </c>
      <c r="AK50" s="30"/>
      <c r="AL50" s="26"/>
      <c r="AM50" s="26"/>
      <c r="AN50" s="27"/>
      <c r="AO50" s="50" t="s">
        <v>42</v>
      </c>
      <c r="AP50" s="29">
        <v>0.79166666666666663</v>
      </c>
      <c r="AQ50" s="37"/>
      <c r="AR50" s="30"/>
      <c r="AS50" s="31">
        <v>1.0416666666666666E-2</v>
      </c>
      <c r="AT50" s="30"/>
      <c r="AU50" s="46"/>
      <c r="AV50" s="26"/>
      <c r="AW50" s="26"/>
      <c r="AX50" s="50" t="s">
        <v>20</v>
      </c>
      <c r="AY50" s="29">
        <v>0.79166666666666663</v>
      </c>
      <c r="AZ50" s="37"/>
      <c r="BA50" s="30"/>
      <c r="BB50" s="31">
        <v>2.1180555555555553E-3</v>
      </c>
    </row>
    <row r="51" spans="1:65">
      <c r="B51" s="49">
        <v>1</v>
      </c>
      <c r="C51" s="26"/>
      <c r="D51" s="27"/>
      <c r="E51" s="50" t="s">
        <v>25</v>
      </c>
      <c r="F51" s="29">
        <v>0.79513888888888884</v>
      </c>
      <c r="G51" s="37"/>
      <c r="H51" s="30"/>
      <c r="I51" s="31">
        <v>1.7881944444444443E-2</v>
      </c>
      <c r="J51" s="30"/>
      <c r="K51" s="48"/>
      <c r="L51" s="26"/>
      <c r="M51" s="27"/>
      <c r="N51" s="50" t="s">
        <v>81</v>
      </c>
      <c r="O51" s="29">
        <v>0.79166666666666663</v>
      </c>
      <c r="P51" s="37"/>
      <c r="Q51" s="27"/>
      <c r="R51" s="31">
        <v>1.3194444444444444E-2</v>
      </c>
      <c r="S51" s="30"/>
      <c r="T51" s="33"/>
      <c r="U51" s="26"/>
      <c r="V51" s="27"/>
      <c r="W51" s="50" t="s">
        <v>26</v>
      </c>
      <c r="X51" s="29">
        <v>0.79166666666666663</v>
      </c>
      <c r="Y51" s="37"/>
      <c r="Z51" s="30"/>
      <c r="AA51" s="31">
        <v>1.2060185185185186E-2</v>
      </c>
      <c r="AB51" s="30"/>
      <c r="AC51" s="46"/>
      <c r="AD51" s="26"/>
      <c r="AE51" s="26"/>
      <c r="AF51" s="50" t="s">
        <v>90</v>
      </c>
      <c r="AG51" s="29">
        <v>0.79166666666666663</v>
      </c>
      <c r="AH51" s="37"/>
      <c r="AI51" s="26"/>
      <c r="AJ51" s="31">
        <v>9.5486111111111101E-3</v>
      </c>
      <c r="AK51" s="35"/>
      <c r="AL51" s="26"/>
      <c r="AM51" s="26"/>
      <c r="AN51" s="27"/>
      <c r="AO51" s="50" t="s">
        <v>87</v>
      </c>
      <c r="AP51" s="29">
        <v>0.79166666666666663</v>
      </c>
      <c r="AQ51" s="37"/>
      <c r="AR51" s="30"/>
      <c r="AS51" s="31" t="e">
        <v>#N/A</v>
      </c>
      <c r="AT51" s="30"/>
      <c r="AU51" s="46"/>
      <c r="AV51" s="26"/>
      <c r="AW51" s="26"/>
      <c r="AX51" s="28"/>
      <c r="AY51" s="29"/>
      <c r="AZ51" s="66"/>
      <c r="BA51" s="30"/>
      <c r="BB51" s="31"/>
    </row>
    <row r="52" spans="1:65">
      <c r="B52" s="49">
        <v>1</v>
      </c>
      <c r="C52" s="26"/>
      <c r="D52" s="26"/>
      <c r="E52" s="50" t="s">
        <v>73</v>
      </c>
      <c r="F52" s="29">
        <v>0.79513888888888884</v>
      </c>
      <c r="G52" s="37"/>
      <c r="H52" s="26"/>
      <c r="I52" s="31">
        <v>1.3194444444444444E-2</v>
      </c>
      <c r="J52" s="30"/>
      <c r="K52" s="47"/>
      <c r="L52" s="26"/>
      <c r="M52" s="27"/>
      <c r="N52" s="50" t="s">
        <v>60</v>
      </c>
      <c r="O52" s="29">
        <v>0.79166666666666663</v>
      </c>
      <c r="P52" s="37"/>
      <c r="Q52" s="27"/>
      <c r="R52" s="31">
        <v>1.3194444444444444E-2</v>
      </c>
      <c r="S52" s="35"/>
      <c r="T52" s="27"/>
      <c r="U52" s="26"/>
      <c r="V52" s="26"/>
      <c r="W52" s="50" t="s">
        <v>18</v>
      </c>
      <c r="X52" s="29">
        <v>0.79166666666666663</v>
      </c>
      <c r="Y52" s="37"/>
      <c r="Z52" s="30"/>
      <c r="AA52" s="31" t="e">
        <v>#N/A</v>
      </c>
      <c r="AB52" s="30"/>
      <c r="AC52" s="46"/>
      <c r="AD52" s="26"/>
      <c r="AE52" s="27"/>
      <c r="AF52" s="50" t="s">
        <v>45</v>
      </c>
      <c r="AG52" s="29">
        <v>0.79166666666666663</v>
      </c>
      <c r="AH52" s="37"/>
      <c r="AI52" s="26"/>
      <c r="AJ52" s="31">
        <v>9.5486111111111101E-3</v>
      </c>
      <c r="AK52" s="30"/>
      <c r="AL52" s="33"/>
      <c r="AM52" s="26"/>
      <c r="AN52" s="26"/>
      <c r="AO52" s="50" t="s">
        <v>88</v>
      </c>
      <c r="AP52" s="29">
        <v>0.79166666666666663</v>
      </c>
      <c r="AQ52" s="37"/>
      <c r="AR52" s="26"/>
      <c r="AS52" s="31">
        <v>1.1284722222222222E-2</v>
      </c>
      <c r="AT52" s="35"/>
      <c r="AU52" s="26"/>
      <c r="AV52" s="26"/>
      <c r="AW52" s="26"/>
      <c r="AX52" s="28"/>
      <c r="AY52" s="29"/>
      <c r="AZ52" s="66"/>
      <c r="BA52" s="30"/>
      <c r="BB52" s="31"/>
    </row>
    <row r="53" spans="1:65">
      <c r="B53" s="49">
        <v>1</v>
      </c>
      <c r="C53" s="26"/>
      <c r="D53" s="26"/>
      <c r="E53" s="50" t="s">
        <v>82</v>
      </c>
      <c r="F53" s="29">
        <v>0.79513888888888884</v>
      </c>
      <c r="G53" s="37"/>
      <c r="H53" s="26"/>
      <c r="I53" s="31" t="e">
        <v>#N/A</v>
      </c>
      <c r="J53" s="35"/>
      <c r="K53" s="26"/>
      <c r="L53" s="26"/>
      <c r="M53" s="26"/>
      <c r="N53" s="50" t="s">
        <v>114</v>
      </c>
      <c r="O53" s="29">
        <v>0.79166666666666663</v>
      </c>
      <c r="P53" s="37"/>
      <c r="Q53" s="26"/>
      <c r="R53" s="31">
        <v>2.0312500000000001E-2</v>
      </c>
      <c r="S53" s="35"/>
      <c r="T53" s="26"/>
      <c r="U53" s="26"/>
      <c r="V53" s="26"/>
      <c r="W53" s="50" t="s">
        <v>83</v>
      </c>
      <c r="X53" s="29">
        <v>0.79166666666666663</v>
      </c>
      <c r="Y53" s="37"/>
      <c r="Z53" s="30"/>
      <c r="AA53" s="31" t="e">
        <v>#N/A</v>
      </c>
      <c r="AB53" s="30"/>
      <c r="AC53" s="46"/>
      <c r="AD53" s="26"/>
      <c r="AE53" s="26"/>
      <c r="AF53" s="26"/>
      <c r="AG53" s="26"/>
      <c r="AH53" s="26"/>
      <c r="AI53" s="26"/>
      <c r="AJ53" s="36"/>
      <c r="AK53" s="35"/>
      <c r="AL53" s="26"/>
      <c r="AM53" s="26"/>
      <c r="AN53" s="26"/>
      <c r="AO53" s="50" t="s">
        <v>61</v>
      </c>
      <c r="AP53" s="29">
        <v>0.79166666666666663</v>
      </c>
      <c r="AQ53" s="37"/>
      <c r="AR53" s="26"/>
      <c r="AS53" s="31">
        <v>1.7094907407407409E-2</v>
      </c>
      <c r="AT53" s="35"/>
      <c r="AU53" s="26"/>
      <c r="AV53" s="26"/>
      <c r="AW53" s="26"/>
      <c r="AX53" s="26"/>
      <c r="AY53" s="26"/>
      <c r="AZ53" s="26"/>
      <c r="BA53" s="26"/>
      <c r="BB53" s="36"/>
    </row>
    <row r="54" spans="1:65">
      <c r="B54" s="26"/>
      <c r="C54" s="26"/>
      <c r="D54" s="26"/>
      <c r="E54" s="26"/>
      <c r="F54" s="26"/>
      <c r="G54" s="26"/>
      <c r="H54" s="26"/>
      <c r="I54" s="26"/>
      <c r="J54" s="35"/>
      <c r="K54" s="26"/>
      <c r="L54" s="26"/>
      <c r="M54" s="26"/>
      <c r="N54" s="50" t="s">
        <v>86</v>
      </c>
      <c r="O54" s="29">
        <v>0.79166666666666663</v>
      </c>
      <c r="P54" s="37"/>
      <c r="Q54" s="26"/>
      <c r="R54" s="31" t="e">
        <v>#N/A</v>
      </c>
      <c r="S54" s="35"/>
      <c r="T54" s="26"/>
      <c r="U54" s="26"/>
      <c r="V54" s="26"/>
      <c r="W54" s="50" t="s">
        <v>84</v>
      </c>
      <c r="X54" s="29">
        <v>0.79166666666666663</v>
      </c>
      <c r="Y54" s="37"/>
      <c r="Z54" s="30"/>
      <c r="AA54" s="31" t="e">
        <v>#N/A</v>
      </c>
      <c r="AB54" s="30"/>
      <c r="AC54" s="46"/>
      <c r="AD54" s="26"/>
      <c r="AE54" s="26"/>
      <c r="AF54" s="26"/>
      <c r="AG54" s="26"/>
      <c r="AH54" s="26"/>
      <c r="AI54" s="26"/>
      <c r="AJ54" s="36"/>
      <c r="AK54" s="35"/>
      <c r="AL54" s="26"/>
      <c r="AM54" s="26"/>
      <c r="AN54" s="26"/>
      <c r="AO54" s="26"/>
      <c r="AP54" s="26"/>
      <c r="AQ54" s="26"/>
      <c r="AR54" s="26"/>
      <c r="AS54" s="36"/>
      <c r="AT54" s="35"/>
      <c r="AU54" s="26"/>
      <c r="AV54" s="26"/>
      <c r="AW54" s="26"/>
      <c r="AX54" s="26"/>
      <c r="AY54" s="26"/>
      <c r="AZ54" s="26"/>
      <c r="BA54" s="26"/>
      <c r="BB54" s="36"/>
    </row>
    <row r="55" spans="1:65">
      <c r="B55" s="49"/>
      <c r="C55" s="26"/>
      <c r="D55" s="26"/>
      <c r="E55" s="26"/>
      <c r="F55" s="26"/>
      <c r="G55" s="26"/>
      <c r="H55" s="26"/>
      <c r="I55" s="36"/>
      <c r="J55" s="35"/>
      <c r="K55" s="26"/>
      <c r="L55" s="26"/>
      <c r="M55" s="26"/>
      <c r="N55" s="26"/>
      <c r="O55" s="26"/>
      <c r="P55" s="26"/>
      <c r="Q55" s="26"/>
      <c r="R55" s="36"/>
      <c r="S55" s="35"/>
      <c r="T55" s="26"/>
      <c r="U55" s="26"/>
      <c r="V55" s="26"/>
      <c r="W55" s="50" t="s">
        <v>85</v>
      </c>
      <c r="X55" s="29">
        <v>0.79166666666666663</v>
      </c>
      <c r="Y55" s="37"/>
      <c r="Z55" s="30"/>
      <c r="AA55" s="31" t="e">
        <v>#N/A</v>
      </c>
      <c r="AB55" s="30"/>
      <c r="AC55" s="46"/>
      <c r="AD55" s="26"/>
      <c r="AE55" s="26"/>
      <c r="AF55" s="26"/>
      <c r="AG55" s="26"/>
      <c r="AH55" s="26"/>
      <c r="AI55" s="26"/>
      <c r="AJ55" s="36"/>
      <c r="AK55" s="35"/>
      <c r="AL55" s="26"/>
      <c r="AM55" s="26"/>
      <c r="AN55" s="26"/>
      <c r="AO55" s="26"/>
      <c r="AP55" s="26"/>
      <c r="AQ55" s="26"/>
      <c r="AR55" s="26"/>
      <c r="AS55" s="36"/>
      <c r="AT55" s="35"/>
      <c r="AU55" s="26"/>
      <c r="AV55" s="26"/>
      <c r="AW55" s="26"/>
      <c r="AX55" s="26"/>
      <c r="AY55" s="26"/>
      <c r="AZ55" s="26"/>
      <c r="BA55" s="26"/>
      <c r="BB55" s="36"/>
    </row>
    <row r="57" spans="1:65">
      <c r="A57" s="14" t="s">
        <v>117</v>
      </c>
      <c r="B57" s="49">
        <v>0.5</v>
      </c>
      <c r="C57" s="26"/>
      <c r="D57" s="27"/>
      <c r="E57" s="50" t="s">
        <v>58</v>
      </c>
      <c r="F57" s="29">
        <v>0.79513888888888884</v>
      </c>
      <c r="G57" s="37"/>
      <c r="H57" s="30"/>
      <c r="I57" s="31">
        <f>+'Samlet stilling 2015'!D5*'Sejladsresultater 2015'!B57</f>
        <v>7.9861111111111122E-3</v>
      </c>
      <c r="J57" s="30"/>
      <c r="K57" s="46"/>
      <c r="L57" s="26"/>
      <c r="M57" s="27"/>
      <c r="N57" s="50" t="s">
        <v>24</v>
      </c>
      <c r="O57" s="29">
        <v>0.79166666666666663</v>
      </c>
      <c r="P57" s="37"/>
      <c r="Q57" s="30"/>
      <c r="R57" s="31">
        <f>+'Samlet stilling 2015'!D19*'Sejladsresultater 2015'!B57</f>
        <v>8.5474537037037047E-3</v>
      </c>
      <c r="S57" s="30"/>
      <c r="T57" s="75"/>
      <c r="U57" s="26"/>
      <c r="V57" s="27"/>
      <c r="W57" s="50" t="s">
        <v>31</v>
      </c>
      <c r="X57" s="29">
        <v>0.79166666666666663</v>
      </c>
      <c r="Y57" s="37">
        <v>0.84432870370370372</v>
      </c>
      <c r="Z57" s="30">
        <f>+Y57-X57</f>
        <v>5.266203703703709E-2</v>
      </c>
      <c r="AA57" s="31">
        <f>+'Samlet stilling 2015'!D33*'Sejladsresultater 2015'!B57</f>
        <v>6.5972222222222222E-3</v>
      </c>
      <c r="AB57" s="30">
        <f>+AA57+Z57</f>
        <v>5.925925925925931E-2</v>
      </c>
      <c r="AC57" s="46">
        <v>11</v>
      </c>
      <c r="AD57" s="26"/>
      <c r="AE57" s="27"/>
      <c r="AF57" s="50" t="s">
        <v>37</v>
      </c>
      <c r="AG57" s="29">
        <v>0.79166666666666663</v>
      </c>
      <c r="AH57" s="37"/>
      <c r="AI57" s="30"/>
      <c r="AJ57" s="31">
        <f>+'Samlet stilling 2015'!D48*'Sejladsresultater 2015'!B57</f>
        <v>4.5543981481481486E-3</v>
      </c>
      <c r="AK57" s="30"/>
      <c r="AL57" s="32"/>
      <c r="AM57" s="26"/>
      <c r="AN57" s="27"/>
      <c r="AO57" s="50" t="s">
        <v>6</v>
      </c>
      <c r="AP57" s="29">
        <v>0.79166666666666663</v>
      </c>
      <c r="AQ57" s="37"/>
      <c r="AR57" s="30"/>
      <c r="AS57" s="31">
        <f>+'Samlet stilling 2015'!D60*'Sejladsresultater 2015'!B57</f>
        <v>5.642361111111111E-3</v>
      </c>
      <c r="AT57" s="30"/>
      <c r="AU57" s="46"/>
      <c r="AV57" s="26"/>
      <c r="AW57" s="27"/>
      <c r="AX57" s="50" t="s">
        <v>46</v>
      </c>
      <c r="AY57" s="29">
        <v>0.79166666666666663</v>
      </c>
      <c r="AZ57" s="37">
        <v>0.83334490740740741</v>
      </c>
      <c r="BA57" s="30">
        <f>+AZ57-AY57</f>
        <v>4.167824074074078E-2</v>
      </c>
      <c r="BB57" s="31">
        <f>+'Samlet stilling 2015'!D77*'Sejladsresultater 2015'!B57</f>
        <v>1.0590277777777777E-3</v>
      </c>
      <c r="BC57" s="22">
        <f>+BB57+BA57</f>
        <v>4.2737268518518556E-2</v>
      </c>
      <c r="BD57" s="14">
        <v>12.25</v>
      </c>
      <c r="BG57" s="50" t="s">
        <v>110</v>
      </c>
      <c r="BH57" s="29">
        <v>0.79166666666666663</v>
      </c>
      <c r="BI57" s="37">
        <v>0.83618055555555548</v>
      </c>
      <c r="BJ57" s="30">
        <f>+BI57-BH57</f>
        <v>4.4513888888888853E-2</v>
      </c>
      <c r="BK57" s="31">
        <f>+'Samlet stilling 2015'!D84*'Sejladsresultater 2015'!B57</f>
        <v>7.8125E-3</v>
      </c>
      <c r="BL57" s="30">
        <f>+BK57+BJ57</f>
        <v>5.2326388888888853E-2</v>
      </c>
      <c r="BM57" s="48">
        <v>12.25</v>
      </c>
    </row>
    <row r="58" spans="1:65">
      <c r="B58" s="49">
        <v>0.5</v>
      </c>
      <c r="C58" s="26"/>
      <c r="D58" s="27"/>
      <c r="E58" s="50" t="s">
        <v>43</v>
      </c>
      <c r="F58" s="29">
        <v>0.79513888888888884</v>
      </c>
      <c r="G58" s="37">
        <v>0.83501157407407411</v>
      </c>
      <c r="H58" s="30">
        <f>+G58-F58</f>
        <v>3.9872685185185275E-2</v>
      </c>
      <c r="I58" s="31">
        <f>+'Samlet stilling 2015'!D6*'Sejladsresultater 2015'!B58</f>
        <v>8.2870370370370372E-3</v>
      </c>
      <c r="J58" s="30">
        <f>+I58+H58</f>
        <v>4.8159722222222312E-2</v>
      </c>
      <c r="K58" s="46">
        <v>12.25</v>
      </c>
      <c r="L58" s="26"/>
      <c r="M58" s="27"/>
      <c r="N58" s="50" t="s">
        <v>38</v>
      </c>
      <c r="O58" s="29">
        <v>0.79166666666666663</v>
      </c>
      <c r="P58" s="37">
        <v>0.83912037037037035</v>
      </c>
      <c r="Q58" s="30">
        <f>+P58-O58</f>
        <v>4.745370370370372E-2</v>
      </c>
      <c r="R58" s="31">
        <f>+'Samlet stilling 2015'!D20*'Sejladsresultater 2015'!B58</f>
        <v>9.9826388888888899E-3</v>
      </c>
      <c r="S58" s="30">
        <f>+R58+Q58</f>
        <v>5.7436342592592608E-2</v>
      </c>
      <c r="T58" s="46">
        <v>9</v>
      </c>
      <c r="U58" s="26"/>
      <c r="V58" s="27"/>
      <c r="W58" s="50" t="s">
        <v>8</v>
      </c>
      <c r="X58" s="29">
        <v>0.79166666666666663</v>
      </c>
      <c r="Y58" s="37">
        <v>0.84076388888888898</v>
      </c>
      <c r="Z58" s="30">
        <f>+Y58-X58</f>
        <v>4.9097222222222348E-2</v>
      </c>
      <c r="AA58" s="31">
        <f>+'Samlet stilling 2015'!D34*'Sejladsresultater 2015'!B58</f>
        <v>6.9444444444444441E-3</v>
      </c>
      <c r="AB58" s="30">
        <f>+AA58+Z58</f>
        <v>5.6041666666666795E-2</v>
      </c>
      <c r="AC58" s="46">
        <v>12.25</v>
      </c>
      <c r="AD58" s="26"/>
      <c r="AE58" s="27"/>
      <c r="AF58" s="50" t="s">
        <v>75</v>
      </c>
      <c r="AG58" s="29">
        <v>0.79166666666666663</v>
      </c>
      <c r="AH58" s="37"/>
      <c r="AI58" s="30"/>
      <c r="AJ58" s="31">
        <f>+'Samlet stilling 2015'!D49*'Sejladsresultater 2015'!B58</f>
        <v>4.5543981481481486E-3</v>
      </c>
      <c r="AK58" s="30"/>
      <c r="AL58" s="34"/>
      <c r="AM58" s="26"/>
      <c r="AN58" s="27"/>
      <c r="AO58" s="50" t="s">
        <v>0</v>
      </c>
      <c r="AP58" s="29">
        <v>0.79166666666666663</v>
      </c>
      <c r="AQ58" s="37"/>
      <c r="AR58" s="30"/>
      <c r="AS58" s="31">
        <f>+'Samlet stilling 2015'!D61*'Sejladsresultater 2015'!B58</f>
        <v>7.1180555555555554E-3</v>
      </c>
      <c r="AT58" s="30"/>
      <c r="AU58" s="46"/>
      <c r="AV58" s="26"/>
      <c r="AW58" s="27"/>
      <c r="AX58" s="50" t="s">
        <v>41</v>
      </c>
      <c r="AY58" s="29">
        <v>0.79166666666666663</v>
      </c>
      <c r="AZ58" s="37">
        <v>0.85972222222222217</v>
      </c>
      <c r="BA58" s="30">
        <f>+AZ58-AY58</f>
        <v>6.8055555555555536E-2</v>
      </c>
      <c r="BB58" s="31">
        <f>+'Samlet stilling 2015'!D74*'Sejladsresultater 2015'!B58</f>
        <v>2.4942129629629633E-3</v>
      </c>
      <c r="BC58" s="22">
        <f>+BB58+BA58</f>
        <v>7.0549768518518505E-2</v>
      </c>
      <c r="BD58" s="76">
        <v>11</v>
      </c>
    </row>
    <row r="59" spans="1:65">
      <c r="B59" s="49">
        <v>0.5</v>
      </c>
      <c r="C59" s="26"/>
      <c r="D59" s="27"/>
      <c r="E59" s="50" t="s">
        <v>44</v>
      </c>
      <c r="F59" s="29">
        <v>0.79513888888888884</v>
      </c>
      <c r="G59" s="37"/>
      <c r="H59" s="30"/>
      <c r="I59" s="31">
        <f>+'Samlet stilling 2015'!D7*'Sejladsresultater 2015'!B59</f>
        <v>8.2870370370370372E-3</v>
      </c>
      <c r="J59" s="30"/>
      <c r="K59" s="46"/>
      <c r="L59" s="26"/>
      <c r="M59" s="27"/>
      <c r="N59" s="50" t="s">
        <v>47</v>
      </c>
      <c r="O59" s="29">
        <v>0.79166666666666663</v>
      </c>
      <c r="P59" s="37"/>
      <c r="Q59" s="30"/>
      <c r="R59" s="31">
        <f>+'Samlet stilling 2015'!D21*'Sejladsresultater 2015'!B59</f>
        <v>9.5891203703703711E-3</v>
      </c>
      <c r="S59" s="30"/>
      <c r="T59" s="75"/>
      <c r="U59" s="26"/>
      <c r="V59" s="27"/>
      <c r="W59" s="50" t="s">
        <v>7</v>
      </c>
      <c r="X59" s="29">
        <v>0.79166666666666663</v>
      </c>
      <c r="Y59" s="37"/>
      <c r="Z59" s="30"/>
      <c r="AA59" s="31">
        <f>+'Samlet stilling 2015'!D35*'Sejladsresultater 2015'!B59</f>
        <v>6.5972222222222222E-3</v>
      </c>
      <c r="AB59" s="30"/>
      <c r="AC59" s="46"/>
      <c r="AD59" s="26"/>
      <c r="AE59" s="27"/>
      <c r="AF59" s="50" t="s">
        <v>12</v>
      </c>
      <c r="AG59" s="29">
        <v>0.79166666666666663</v>
      </c>
      <c r="AH59" s="37"/>
      <c r="AI59" s="30"/>
      <c r="AJ59" s="31">
        <f>+'Samlet stilling 2015'!D50*'Sejladsresultater 2015'!B59</f>
        <v>4.5543981481481486E-3</v>
      </c>
      <c r="AK59" s="30"/>
      <c r="AL59" s="34"/>
      <c r="AM59" s="26"/>
      <c r="AN59" s="27"/>
      <c r="AO59" s="50" t="s">
        <v>13</v>
      </c>
      <c r="AP59" s="29">
        <v>0.79166666666666663</v>
      </c>
      <c r="AQ59" s="37">
        <v>0.83863425925925927</v>
      </c>
      <c r="AR59" s="30">
        <f>+AQ59-AP59</f>
        <v>4.6967592592592644E-2</v>
      </c>
      <c r="AS59" s="31">
        <f>+'Samlet stilling 2015'!D62*'Sejladsresultater 2015'!B59</f>
        <v>6.2499999999999995E-3</v>
      </c>
      <c r="AT59" s="30">
        <f>+AS59+AR59</f>
        <v>5.3217592592592643E-2</v>
      </c>
      <c r="AU59" s="46">
        <v>12.25</v>
      </c>
      <c r="AV59" s="26"/>
      <c r="AW59" s="27"/>
      <c r="AX59" s="50" t="s">
        <v>19</v>
      </c>
      <c r="AY59" s="29">
        <v>0.79166666666666663</v>
      </c>
      <c r="AZ59" s="37"/>
      <c r="BA59" s="30"/>
      <c r="BB59" s="31">
        <f>+'Samlet stilling 2015'!D76*'Sejladsresultater 2015'!B59</f>
        <v>1.0590277777777777E-3</v>
      </c>
    </row>
    <row r="60" spans="1:65">
      <c r="B60" s="49">
        <v>0.5</v>
      </c>
      <c r="C60" s="26"/>
      <c r="D60" s="27"/>
      <c r="E60" s="50" t="s">
        <v>74</v>
      </c>
      <c r="F60" s="29">
        <v>0.79513888888888884</v>
      </c>
      <c r="G60" s="37"/>
      <c r="H60" s="30"/>
      <c r="I60" s="31">
        <f>+'Samlet stilling 2015'!D8*'Sejladsresultater 2015'!B60</f>
        <v>8.5474537037037047E-3</v>
      </c>
      <c r="J60" s="30"/>
      <c r="K60" s="46"/>
      <c r="L60" s="26"/>
      <c r="M60" s="27"/>
      <c r="N60" s="50" t="s">
        <v>39</v>
      </c>
      <c r="O60" s="29">
        <v>0.79166666666666663</v>
      </c>
      <c r="P60" s="37"/>
      <c r="Q60" s="30"/>
      <c r="R60" s="31">
        <f>+'Samlet stilling 2015'!D22*'Sejladsresultater 2015'!B60</f>
        <v>7.6388888888888886E-3</v>
      </c>
      <c r="S60" s="30"/>
      <c r="T60" s="46"/>
      <c r="U60" s="26"/>
      <c r="V60" s="27"/>
      <c r="W60" s="50" t="s">
        <v>23</v>
      </c>
      <c r="X60" s="29">
        <v>0.79166666666666663</v>
      </c>
      <c r="Y60" s="37"/>
      <c r="Z60" s="30"/>
      <c r="AA60" s="31">
        <f>+'Samlet stilling 2015'!D36*'Sejladsresultater 2015'!B60</f>
        <v>6.030092592592593E-3</v>
      </c>
      <c r="AB60" s="30"/>
      <c r="AC60" s="46"/>
      <c r="AD60" s="26"/>
      <c r="AE60" s="27"/>
      <c r="AF60" s="50" t="s">
        <v>22</v>
      </c>
      <c r="AG60" s="29">
        <v>0.79166666666666663</v>
      </c>
      <c r="AH60" s="37"/>
      <c r="AI60" s="30"/>
      <c r="AJ60" s="31">
        <f>+'Samlet stilling 2015'!D51*'Sejladsresultater 2015'!B60</f>
        <v>4.5543981481481486E-3</v>
      </c>
      <c r="AK60" s="30"/>
      <c r="AL60" s="34"/>
      <c r="AM60" s="26"/>
      <c r="AN60" s="27"/>
      <c r="AO60" s="50" t="s">
        <v>71</v>
      </c>
      <c r="AP60" s="29">
        <v>0.79166666666666663</v>
      </c>
      <c r="AQ60" s="37"/>
      <c r="AR60" s="30"/>
      <c r="AS60" s="31">
        <f>+'Samlet stilling 2015'!D63*'Sejladsresultater 2015'!B60</f>
        <v>6.030092592592593E-3</v>
      </c>
      <c r="AT60" s="30"/>
      <c r="AU60" s="46"/>
      <c r="AV60" s="26"/>
      <c r="AW60" s="27"/>
      <c r="AX60" s="50" t="s">
        <v>11</v>
      </c>
      <c r="AY60" s="29">
        <v>0.79166666666666663</v>
      </c>
      <c r="AZ60" s="37"/>
      <c r="BA60" s="30"/>
      <c r="BB60" s="31">
        <f>+'Samlet stilling 2015'!D78*'Sejladsresultater 2015'!B60</f>
        <v>2.0370370370370373E-3</v>
      </c>
    </row>
    <row r="61" spans="1:65">
      <c r="B61" s="49">
        <v>0.5</v>
      </c>
      <c r="C61" s="26"/>
      <c r="D61" s="27"/>
      <c r="E61" s="50" t="s">
        <v>14</v>
      </c>
      <c r="F61" s="29">
        <v>0.79513888888888884</v>
      </c>
      <c r="G61" s="37"/>
      <c r="H61" s="30"/>
      <c r="I61" s="31" t="e">
        <f>+'Samlet stilling 2015'!D9*'Sejladsresultater 2015'!B61</f>
        <v>#N/A</v>
      </c>
      <c r="J61" s="30"/>
      <c r="K61" s="48"/>
      <c r="L61" s="26"/>
      <c r="M61" s="27"/>
      <c r="N61" s="50" t="s">
        <v>9</v>
      </c>
      <c r="O61" s="29">
        <v>0.79166666666666663</v>
      </c>
      <c r="P61" s="37"/>
      <c r="Q61" s="30"/>
      <c r="R61" s="31">
        <f>+'Samlet stilling 2015'!D23*'Sejladsresultater 2015'!B61</f>
        <v>7.2916666666666659E-3</v>
      </c>
      <c r="S61" s="30"/>
      <c r="T61" s="75"/>
      <c r="U61" s="26"/>
      <c r="V61" s="27"/>
      <c r="W61" s="50" t="s">
        <v>33</v>
      </c>
      <c r="X61" s="29">
        <v>0.79166666666666663</v>
      </c>
      <c r="Y61" s="37"/>
      <c r="Z61" s="30"/>
      <c r="AA61" s="31" t="e">
        <f>+'Samlet stilling 2015'!D43*'Sejladsresultater 2015'!B61</f>
        <v>#N/A</v>
      </c>
      <c r="AB61" s="30"/>
      <c r="AC61" s="46"/>
      <c r="AD61" s="26"/>
      <c r="AE61" s="27"/>
      <c r="AF61" s="50" t="s">
        <v>35</v>
      </c>
      <c r="AG61" s="29">
        <v>0.79166666666666663</v>
      </c>
      <c r="AH61" s="37"/>
      <c r="AI61" s="30"/>
      <c r="AJ61" s="31">
        <f>+'Samlet stilling 2015'!D52*'Sejladsresultater 2015'!B61</f>
        <v>4.5543981481481486E-3</v>
      </c>
      <c r="AK61" s="30"/>
      <c r="AL61" s="26"/>
      <c r="AM61" s="26"/>
      <c r="AN61" s="27"/>
      <c r="AO61" s="50" t="s">
        <v>59</v>
      </c>
      <c r="AP61" s="29">
        <v>0.79166666666666663</v>
      </c>
      <c r="AQ61" s="37"/>
      <c r="AR61" s="30"/>
      <c r="AS61" s="31">
        <f>+'Samlet stilling 2015'!D64*'Sejladsresultater 2015'!B61</f>
        <v>6.2499999999999995E-3</v>
      </c>
      <c r="AT61" s="30"/>
      <c r="AU61" s="46"/>
      <c r="AV61" s="26"/>
      <c r="AW61" s="26"/>
      <c r="AX61" s="50" t="s">
        <v>17</v>
      </c>
      <c r="AY61" s="29">
        <v>0.79166666666666663</v>
      </c>
      <c r="AZ61" s="37"/>
      <c r="BA61" s="30"/>
      <c r="BB61" s="31">
        <f>+'Samlet stilling 2015'!D79*'Sejladsresultater 2015'!B61</f>
        <v>1.2152777777777778E-3</v>
      </c>
    </row>
    <row r="62" spans="1:65">
      <c r="B62" s="49">
        <v>0.5</v>
      </c>
      <c r="C62" s="26"/>
      <c r="D62" s="27"/>
      <c r="E62" s="50" t="s">
        <v>1</v>
      </c>
      <c r="F62" s="29">
        <v>0.79513888888888884</v>
      </c>
      <c r="G62" s="37"/>
      <c r="H62" s="30"/>
      <c r="I62" s="31">
        <f>+'Samlet stilling 2015'!D10*'Sejladsresultater 2015'!B62</f>
        <v>7.2916666666666659E-3</v>
      </c>
      <c r="J62" s="30"/>
      <c r="K62" s="48"/>
      <c r="L62" s="26"/>
      <c r="M62" s="26"/>
      <c r="N62" s="50" t="s">
        <v>10</v>
      </c>
      <c r="O62" s="29">
        <v>0.79166666666666663</v>
      </c>
      <c r="P62" s="37">
        <v>0.83875</v>
      </c>
      <c r="Q62" s="30">
        <f>+P62-O62</f>
        <v>4.7083333333333366E-2</v>
      </c>
      <c r="R62" s="31">
        <f>+'Samlet stilling 2015'!D24*'Sejladsresultater 2015'!B62</f>
        <v>7.4652777777777781E-3</v>
      </c>
      <c r="S62" s="30">
        <f>+R62+Q62</f>
        <v>5.4548611111111145E-2</v>
      </c>
      <c r="T62" s="46">
        <v>11</v>
      </c>
      <c r="U62" s="26"/>
      <c r="V62" s="27"/>
      <c r="W62" s="50" t="s">
        <v>36</v>
      </c>
      <c r="X62" s="29">
        <v>0.79166666666666663</v>
      </c>
      <c r="Y62" s="37"/>
      <c r="Z62" s="30"/>
      <c r="AA62" s="31">
        <f>+'Samlet stilling 2015'!D37*'Sejladsresultater 2015'!B62</f>
        <v>6.030092592592593E-3</v>
      </c>
      <c r="AB62" s="30"/>
      <c r="AC62" s="46"/>
      <c r="AD62" s="26"/>
      <c r="AE62" s="26"/>
      <c r="AF62" s="50" t="s">
        <v>89</v>
      </c>
      <c r="AG62" s="29">
        <v>0.79166666666666663</v>
      </c>
      <c r="AH62" s="37"/>
      <c r="AI62" s="30"/>
      <c r="AJ62" s="31">
        <f>+'Samlet stilling 2015'!D53*'Sejladsresultater 2015'!B62</f>
        <v>4.5543981481481486E-3</v>
      </c>
      <c r="AK62" s="30"/>
      <c r="AL62" s="26"/>
      <c r="AM62" s="26"/>
      <c r="AN62" s="27"/>
      <c r="AO62" s="50" t="s">
        <v>42</v>
      </c>
      <c r="AP62" s="29">
        <v>0.79166666666666663</v>
      </c>
      <c r="AQ62" s="37"/>
      <c r="AR62" s="30"/>
      <c r="AS62" s="31">
        <f>+'Samlet stilling 2015'!D65*'Sejladsresultater 2015'!B62</f>
        <v>5.208333333333333E-3</v>
      </c>
      <c r="AT62" s="30"/>
      <c r="AU62" s="46"/>
      <c r="AV62" s="26"/>
      <c r="AW62" s="26"/>
      <c r="AX62" s="50" t="s">
        <v>20</v>
      </c>
      <c r="AY62" s="29">
        <v>0.79166666666666663</v>
      </c>
      <c r="AZ62" s="37"/>
      <c r="BA62" s="30"/>
      <c r="BB62" s="31">
        <f>+'Samlet stilling 2015'!D75*'Sejladsresultater 2015'!B62</f>
        <v>1.0590277777777777E-3</v>
      </c>
    </row>
    <row r="63" spans="1:65">
      <c r="B63" s="49">
        <v>0.5</v>
      </c>
      <c r="C63" s="26"/>
      <c r="D63" s="27"/>
      <c r="E63" s="50" t="s">
        <v>25</v>
      </c>
      <c r="F63" s="29">
        <v>0.79513888888888884</v>
      </c>
      <c r="G63" s="37"/>
      <c r="H63" s="30"/>
      <c r="I63" s="31">
        <f>+'Samlet stilling 2015'!D11*'Sejladsresultater 2015'!B63</f>
        <v>8.9409722222222217E-3</v>
      </c>
      <c r="J63" s="30"/>
      <c r="K63" s="48"/>
      <c r="L63" s="26"/>
      <c r="M63" s="27"/>
      <c r="N63" s="50" t="s">
        <v>81</v>
      </c>
      <c r="O63" s="29">
        <v>0.79166666666666663</v>
      </c>
      <c r="P63" s="37">
        <v>0.84138888888888885</v>
      </c>
      <c r="Q63" s="30">
        <f>+P63-O63</f>
        <v>4.9722222222222223E-2</v>
      </c>
      <c r="R63" s="31">
        <f>+'Samlet stilling 2015'!D25*'Sejladsresultater 2015'!B63</f>
        <v>6.5972222222222222E-3</v>
      </c>
      <c r="S63" s="30">
        <f>+R63+Q63</f>
        <v>5.6319444444444443E-2</v>
      </c>
      <c r="T63" s="46">
        <v>10</v>
      </c>
      <c r="U63" s="26"/>
      <c r="V63" s="27"/>
      <c r="W63" s="50" t="s">
        <v>26</v>
      </c>
      <c r="X63" s="29">
        <v>0.79166666666666663</v>
      </c>
      <c r="Y63" s="37"/>
      <c r="Z63" s="30"/>
      <c r="AA63" s="31">
        <f>+'Samlet stilling 2015'!D42*'Sejladsresultater 2015'!B63</f>
        <v>6.030092592592593E-3</v>
      </c>
      <c r="AB63" s="30"/>
      <c r="AC63" s="46"/>
      <c r="AD63" s="26"/>
      <c r="AE63" s="26"/>
      <c r="AF63" s="50" t="s">
        <v>90</v>
      </c>
      <c r="AG63" s="29">
        <v>0.79166666666666663</v>
      </c>
      <c r="AH63" s="37"/>
      <c r="AI63" s="26"/>
      <c r="AJ63" s="31">
        <f>+'Samlet stilling 2015'!D54*'Sejladsresultater 2015'!B63</f>
        <v>4.5543981481481486E-3</v>
      </c>
      <c r="AK63" s="35"/>
      <c r="AL63" s="26"/>
      <c r="AM63" s="26"/>
      <c r="AN63" s="27"/>
      <c r="AO63" s="50" t="s">
        <v>87</v>
      </c>
      <c r="AP63" s="29">
        <v>0.79166666666666663</v>
      </c>
      <c r="AQ63" s="37"/>
      <c r="AR63" s="30"/>
      <c r="AS63" s="31" t="e">
        <f>+'Samlet stilling 2015'!D66*'Sejladsresultater 2015'!B63</f>
        <v>#N/A</v>
      </c>
      <c r="AT63" s="30"/>
      <c r="AU63" s="46"/>
      <c r="AV63" s="26"/>
      <c r="AW63" s="26"/>
      <c r="AX63" s="28"/>
      <c r="AY63" s="29"/>
      <c r="AZ63" s="66"/>
      <c r="BA63" s="30"/>
      <c r="BB63" s="31"/>
    </row>
    <row r="64" spans="1:65">
      <c r="B64" s="49">
        <v>0.5</v>
      </c>
      <c r="C64" s="26"/>
      <c r="D64" s="26"/>
      <c r="E64" s="50" t="s">
        <v>73</v>
      </c>
      <c r="F64" s="29">
        <v>0.79513888888888884</v>
      </c>
      <c r="G64" s="37"/>
      <c r="H64" s="26"/>
      <c r="I64" s="31">
        <f>+'Samlet stilling 2015'!D12*'Sejladsresultater 2015'!B64</f>
        <v>6.5972222222222222E-3</v>
      </c>
      <c r="J64" s="30"/>
      <c r="K64" s="47"/>
      <c r="L64" s="26"/>
      <c r="M64" s="27"/>
      <c r="N64" s="50" t="s">
        <v>60</v>
      </c>
      <c r="O64" s="29">
        <v>0.79166666666666663</v>
      </c>
      <c r="P64" s="37"/>
      <c r="Q64" s="30"/>
      <c r="R64" s="31">
        <f>+'Samlet stilling 2015'!D26*'Sejladsresultater 2015'!B64</f>
        <v>6.5972222222222222E-3</v>
      </c>
      <c r="S64" s="30"/>
      <c r="T64" s="46"/>
      <c r="U64" s="26"/>
      <c r="V64" s="26"/>
      <c r="W64" s="50" t="s">
        <v>18</v>
      </c>
      <c r="X64" s="29">
        <v>0.79166666666666663</v>
      </c>
      <c r="Y64" s="37"/>
      <c r="Z64" s="30"/>
      <c r="AA64" s="31" t="e">
        <f>+'Samlet stilling 2015'!#REF!*'Sejladsresultater 2015'!B64</f>
        <v>#REF!</v>
      </c>
      <c r="AB64" s="30"/>
      <c r="AC64" s="46"/>
      <c r="AD64" s="26"/>
      <c r="AE64" s="27"/>
      <c r="AF64" s="50" t="s">
        <v>45</v>
      </c>
      <c r="AG64" s="29">
        <v>0.79166666666666663</v>
      </c>
      <c r="AH64" s="37"/>
      <c r="AI64" s="26"/>
      <c r="AJ64" s="31">
        <f>+'Samlet stilling 2015'!D55*'Sejladsresultater 2015'!B64</f>
        <v>4.5543981481481486E-3</v>
      </c>
      <c r="AK64" s="30"/>
      <c r="AL64" s="33"/>
      <c r="AM64" s="26"/>
      <c r="AN64" s="26"/>
      <c r="AO64" s="50" t="s">
        <v>88</v>
      </c>
      <c r="AP64" s="29">
        <v>0.79166666666666663</v>
      </c>
      <c r="AQ64" s="37"/>
      <c r="AR64" s="26"/>
      <c r="AS64" s="31">
        <f>+'Samlet stilling 2015'!D67*'Sejladsresultater 2015'!B64</f>
        <v>5.642361111111111E-3</v>
      </c>
      <c r="AT64" s="35"/>
      <c r="AU64" s="26"/>
      <c r="AV64" s="26"/>
      <c r="AW64" s="26"/>
      <c r="AX64" s="28"/>
      <c r="AY64" s="29"/>
      <c r="AZ64" s="66"/>
      <c r="BA64" s="30"/>
      <c r="BB64" s="31"/>
    </row>
    <row r="65" spans="1:65">
      <c r="B65" s="49">
        <v>0.5</v>
      </c>
      <c r="C65" s="26"/>
      <c r="D65" s="26"/>
      <c r="E65" s="50" t="s">
        <v>82</v>
      </c>
      <c r="F65" s="29">
        <v>0.79513888888888884</v>
      </c>
      <c r="G65" s="37"/>
      <c r="H65" s="26"/>
      <c r="I65" s="31" t="e">
        <f>+'Samlet stilling 2015'!D13*'Sejladsresultater 2015'!B65</f>
        <v>#N/A</v>
      </c>
      <c r="J65" s="35"/>
      <c r="K65" s="26"/>
      <c r="L65" s="26"/>
      <c r="M65" s="26"/>
      <c r="N65" s="50" t="s">
        <v>114</v>
      </c>
      <c r="O65" s="29">
        <v>0.79166666666666663</v>
      </c>
      <c r="P65" s="37">
        <v>0.83379629629629637</v>
      </c>
      <c r="Q65" s="30">
        <f>+P65-O65</f>
        <v>4.2129629629629739E-2</v>
      </c>
      <c r="R65" s="31">
        <f>+'Samlet stilling 2015'!D27*'Sejladsresultater 2015'!B65</f>
        <v>1.0069444444444445E-2</v>
      </c>
      <c r="S65" s="30">
        <f>+R65+Q65</f>
        <v>5.2199074074074182E-2</v>
      </c>
      <c r="T65" s="46">
        <v>12.25</v>
      </c>
      <c r="U65" s="26"/>
      <c r="V65" s="26"/>
      <c r="W65" s="50" t="s">
        <v>83</v>
      </c>
      <c r="X65" s="29">
        <v>0.79166666666666663</v>
      </c>
      <c r="Y65" s="37"/>
      <c r="Z65" s="30"/>
      <c r="AA65" s="31" t="e">
        <f>+'Samlet stilling 2015'!D38*'Sejladsresultater 2015'!B65</f>
        <v>#N/A</v>
      </c>
      <c r="AB65" s="30"/>
      <c r="AC65" s="46"/>
      <c r="AD65" s="26"/>
      <c r="AE65" s="26"/>
      <c r="AF65" s="26"/>
      <c r="AG65" s="26"/>
      <c r="AH65" s="26"/>
      <c r="AI65" s="26"/>
      <c r="AJ65" s="36"/>
      <c r="AK65" s="35"/>
      <c r="AL65" s="26"/>
      <c r="AM65" s="26"/>
      <c r="AN65" s="26"/>
      <c r="AO65" s="50" t="s">
        <v>61</v>
      </c>
      <c r="AP65" s="29">
        <v>0.79166666666666663</v>
      </c>
      <c r="AQ65" s="37"/>
      <c r="AR65" s="26"/>
      <c r="AS65" s="31">
        <f>+'Samlet stilling 2015'!D68*'Sejladsresultater 2015'!B65</f>
        <v>8.5474537037037047E-3</v>
      </c>
      <c r="AT65" s="35"/>
      <c r="AU65" s="26"/>
      <c r="AV65" s="26"/>
      <c r="AW65" s="26"/>
      <c r="AX65" s="26"/>
      <c r="AY65" s="26"/>
      <c r="AZ65" s="26"/>
      <c r="BA65" s="26"/>
      <c r="BB65" s="36"/>
    </row>
    <row r="66" spans="1:65">
      <c r="B66" s="26"/>
      <c r="C66" s="26"/>
      <c r="D66" s="26"/>
      <c r="E66" s="26"/>
      <c r="F66" s="26"/>
      <c r="G66" s="26"/>
      <c r="H66" s="26"/>
      <c r="I66" s="26"/>
      <c r="J66" s="35"/>
      <c r="K66" s="26"/>
      <c r="L66" s="26"/>
      <c r="M66" s="26"/>
      <c r="N66" s="50" t="s">
        <v>86</v>
      </c>
      <c r="O66" s="29">
        <v>0.79166666666666663</v>
      </c>
      <c r="P66" s="37"/>
      <c r="Q66" s="26"/>
      <c r="R66" s="31" t="e">
        <f>+'Samlet stilling 2015'!D28*'Sejladsresultater 2015'!B66</f>
        <v>#N/A</v>
      </c>
      <c r="S66" s="35"/>
      <c r="T66" s="46"/>
      <c r="U66" s="26"/>
      <c r="V66" s="26"/>
      <c r="W66" s="50" t="s">
        <v>84</v>
      </c>
      <c r="X66" s="29">
        <v>0.79166666666666663</v>
      </c>
      <c r="Y66" s="37"/>
      <c r="Z66" s="30"/>
      <c r="AA66" s="31" t="e">
        <f>+'Samlet stilling 2015'!D41*'Sejladsresultater 2015'!B66</f>
        <v>#N/A</v>
      </c>
      <c r="AB66" s="30"/>
      <c r="AC66" s="46"/>
      <c r="AD66" s="26"/>
      <c r="AE66" s="26"/>
      <c r="AF66" s="26"/>
      <c r="AG66" s="26"/>
      <c r="AH66" s="26"/>
      <c r="AI66" s="26"/>
      <c r="AJ66" s="36"/>
      <c r="AK66" s="35"/>
      <c r="AL66" s="26"/>
      <c r="AM66" s="26"/>
      <c r="AN66" s="26"/>
      <c r="AO66" s="26"/>
      <c r="AP66" s="26"/>
      <c r="AQ66" s="26"/>
      <c r="AR66" s="26"/>
      <c r="AS66" s="36"/>
      <c r="AT66" s="35"/>
      <c r="AU66" s="26"/>
      <c r="AV66" s="26"/>
      <c r="AW66" s="26"/>
      <c r="AX66" s="26"/>
      <c r="AY66" s="26"/>
      <c r="AZ66" s="26"/>
      <c r="BA66" s="26"/>
      <c r="BB66" s="36"/>
    </row>
    <row r="67" spans="1:65">
      <c r="B67" s="49"/>
      <c r="C67" s="26"/>
      <c r="D67" s="26"/>
      <c r="E67" s="26"/>
      <c r="F67" s="26"/>
      <c r="G67" s="26"/>
      <c r="H67" s="26"/>
      <c r="I67" s="36"/>
      <c r="J67" s="35"/>
      <c r="K67" s="26"/>
      <c r="L67" s="26"/>
      <c r="M67" s="26"/>
      <c r="N67" s="26"/>
      <c r="O67" s="26"/>
      <c r="P67" s="26"/>
      <c r="Q67" s="26"/>
      <c r="R67" s="36"/>
      <c r="S67" s="35"/>
      <c r="T67" s="26"/>
      <c r="U67" s="26"/>
      <c r="V67" s="26"/>
      <c r="W67" s="50" t="s">
        <v>85</v>
      </c>
      <c r="X67" s="29">
        <v>0.79166666666666663</v>
      </c>
      <c r="Y67" s="37"/>
      <c r="Z67" s="30"/>
      <c r="AA67" s="31" t="e">
        <f>+'Samlet stilling 2015'!D40*'Sejladsresultater 2015'!B67</f>
        <v>#N/A</v>
      </c>
      <c r="AB67" s="30"/>
      <c r="AC67" s="46"/>
      <c r="AD67" s="26"/>
      <c r="AE67" s="26"/>
      <c r="AF67" s="26"/>
      <c r="AG67" s="26"/>
      <c r="AH67" s="26"/>
      <c r="AI67" s="26"/>
      <c r="AJ67" s="36"/>
      <c r="AK67" s="35"/>
      <c r="AL67" s="26"/>
      <c r="AM67" s="26"/>
      <c r="AN67" s="26"/>
      <c r="AO67" s="26"/>
      <c r="AP67" s="26"/>
      <c r="AQ67" s="26"/>
      <c r="AR67" s="26"/>
      <c r="AS67" s="36"/>
      <c r="AT67" s="35"/>
      <c r="AU67" s="26"/>
      <c r="AV67" s="26"/>
      <c r="AW67" s="26"/>
      <c r="AX67" s="26"/>
      <c r="AY67" s="26"/>
      <c r="AZ67" s="26"/>
      <c r="BA67" s="26"/>
      <c r="BB67" s="36"/>
    </row>
    <row r="69" spans="1:65">
      <c r="A69" s="14" t="s">
        <v>118</v>
      </c>
      <c r="B69" s="49">
        <v>1</v>
      </c>
      <c r="C69" s="26"/>
      <c r="D69" s="27"/>
      <c r="E69" s="50" t="s">
        <v>58</v>
      </c>
      <c r="F69" s="29">
        <v>0.79513888888888884</v>
      </c>
      <c r="G69" s="37"/>
      <c r="H69" s="30"/>
      <c r="I69" s="31">
        <v>1.5972222222222224E-2</v>
      </c>
      <c r="J69" s="30"/>
      <c r="K69" s="46"/>
      <c r="L69" s="26"/>
      <c r="M69" s="27"/>
      <c r="N69" s="50" t="s">
        <v>24</v>
      </c>
      <c r="O69" s="29">
        <v>0.79166666666666663</v>
      </c>
      <c r="P69" s="37"/>
      <c r="Q69" s="30"/>
      <c r="R69" s="31">
        <v>1.7094907407407409E-2</v>
      </c>
      <c r="S69" s="30"/>
      <c r="T69" s="46"/>
      <c r="U69" s="26"/>
      <c r="V69" s="27"/>
      <c r="W69" s="50" t="s">
        <v>31</v>
      </c>
      <c r="X69" s="29">
        <v>0.79166666666666663</v>
      </c>
      <c r="Y69" s="37"/>
      <c r="Z69" s="30"/>
      <c r="AA69" s="31">
        <v>1.3194444444444444E-2</v>
      </c>
      <c r="AB69" s="30"/>
      <c r="AC69" s="46"/>
      <c r="AD69" s="26"/>
      <c r="AE69" s="27"/>
      <c r="AF69" s="50" t="s">
        <v>37</v>
      </c>
      <c r="AG69" s="29">
        <v>0.79166666666666663</v>
      </c>
      <c r="AH69" s="37"/>
      <c r="AI69" s="30"/>
      <c r="AJ69" s="31">
        <v>9.5486111111111101E-3</v>
      </c>
      <c r="AK69" s="30"/>
      <c r="AL69" s="32"/>
      <c r="AM69" s="26"/>
      <c r="AN69" s="27"/>
      <c r="AO69" s="50" t="s">
        <v>6</v>
      </c>
      <c r="AP69" s="29">
        <v>0.79166666666666663</v>
      </c>
      <c r="AQ69" s="37"/>
      <c r="AR69" s="30"/>
      <c r="AS69" s="31">
        <v>1.1284722222222222E-2</v>
      </c>
      <c r="AT69" s="30"/>
      <c r="AU69" s="46"/>
      <c r="AV69" s="26"/>
      <c r="AW69" s="27">
        <v>0.85</v>
      </c>
      <c r="AX69" s="50" t="s">
        <v>46</v>
      </c>
      <c r="AY69" s="29">
        <v>0.79166666666666663</v>
      </c>
      <c r="AZ69" s="37"/>
      <c r="BA69" s="30"/>
      <c r="BB69" s="31">
        <f>+'Samlet stilling 2015'!$D$77*'Sejladsresultater 2015'!AW69</f>
        <v>1.8003472222222221E-3</v>
      </c>
      <c r="BG69" s="50" t="s">
        <v>110</v>
      </c>
      <c r="BH69" s="29">
        <v>0.79166666666666663</v>
      </c>
      <c r="BI69" s="37"/>
      <c r="BJ69" s="30"/>
      <c r="BK69" s="31">
        <v>1.4236111111111111E-2</v>
      </c>
      <c r="BL69" s="30"/>
      <c r="BM69" s="48">
        <f>+'Samlet stilling 2015'!D132</f>
        <v>0</v>
      </c>
    </row>
    <row r="70" spans="1:65">
      <c r="B70" s="49">
        <v>1</v>
      </c>
      <c r="C70" s="26"/>
      <c r="D70" s="27"/>
      <c r="E70" s="50" t="s">
        <v>43</v>
      </c>
      <c r="F70" s="29">
        <v>0.79513888888888884</v>
      </c>
      <c r="G70" s="37">
        <v>0.84321759259259255</v>
      </c>
      <c r="H70" s="30">
        <f>+G70-F70</f>
        <v>4.8078703703703707E-2</v>
      </c>
      <c r="I70" s="31">
        <v>1.6574074074074074E-2</v>
      </c>
      <c r="J70" s="30">
        <f>+I70+H70</f>
        <v>6.4652777777777781E-2</v>
      </c>
      <c r="K70" s="46">
        <v>12.25</v>
      </c>
      <c r="L70" s="26"/>
      <c r="M70" s="27"/>
      <c r="N70" s="50" t="s">
        <v>38</v>
      </c>
      <c r="O70" s="29">
        <v>0.79166666666666663</v>
      </c>
      <c r="P70" s="37"/>
      <c r="Q70" s="30"/>
      <c r="R70" s="31">
        <v>1.996527777777778E-2</v>
      </c>
      <c r="S70" s="30"/>
      <c r="T70" s="46"/>
      <c r="U70" s="26"/>
      <c r="V70" s="27"/>
      <c r="W70" s="50" t="s">
        <v>8</v>
      </c>
      <c r="X70" s="29">
        <v>0.79166666666666663</v>
      </c>
      <c r="Y70" s="37">
        <v>0.84976851851851853</v>
      </c>
      <c r="Z70" s="30">
        <f>+Y70-X70</f>
        <v>5.8101851851851904E-2</v>
      </c>
      <c r="AA70" s="31">
        <v>1.3888888888888888E-2</v>
      </c>
      <c r="AB70" s="30">
        <f>+AA70+Z70</f>
        <v>7.19907407407408E-2</v>
      </c>
      <c r="AC70" s="46">
        <v>12.25</v>
      </c>
      <c r="AD70" s="26"/>
      <c r="AE70" s="27"/>
      <c r="AF70" s="50" t="s">
        <v>75</v>
      </c>
      <c r="AG70" s="29">
        <v>0.79166666666666663</v>
      </c>
      <c r="AH70" s="37"/>
      <c r="AI70" s="30"/>
      <c r="AJ70" s="31">
        <v>9.5486111111111101E-3</v>
      </c>
      <c r="AK70" s="30"/>
      <c r="AL70" s="34"/>
      <c r="AM70" s="26"/>
      <c r="AN70" s="27"/>
      <c r="AO70" s="50" t="s">
        <v>0</v>
      </c>
      <c r="AP70" s="29">
        <v>0.79166666666666663</v>
      </c>
      <c r="AQ70" s="37"/>
      <c r="AR70" s="30"/>
      <c r="AS70" s="31">
        <v>1.4236111111111111E-2</v>
      </c>
      <c r="AT70" s="30"/>
      <c r="AU70" s="46"/>
      <c r="AV70" s="26"/>
      <c r="AW70" s="27">
        <v>0.85</v>
      </c>
      <c r="AX70" s="50" t="s">
        <v>41</v>
      </c>
      <c r="AY70" s="29">
        <v>0.79166666666666663</v>
      </c>
      <c r="AZ70" s="37"/>
      <c r="BA70" s="30"/>
      <c r="BB70" s="31">
        <f>+'Samlet stilling 2015'!$D$74*'Sejladsresultater 2015'!AW70</f>
        <v>4.2401620370370371E-3</v>
      </c>
    </row>
    <row r="71" spans="1:65">
      <c r="B71" s="49">
        <v>1</v>
      </c>
      <c r="C71" s="26"/>
      <c r="D71" s="27"/>
      <c r="E71" s="50" t="s">
        <v>44</v>
      </c>
      <c r="F71" s="29">
        <v>0.79513888888888884</v>
      </c>
      <c r="G71" s="37"/>
      <c r="H71" s="30"/>
      <c r="I71" s="31">
        <v>1.6574074074074074E-2</v>
      </c>
      <c r="J71" s="30"/>
      <c r="K71" s="46"/>
      <c r="L71" s="26"/>
      <c r="M71" s="27"/>
      <c r="N71" s="50" t="s">
        <v>47</v>
      </c>
      <c r="O71" s="29">
        <v>0.79166666666666663</v>
      </c>
      <c r="P71" s="37"/>
      <c r="Q71" s="30"/>
      <c r="R71" s="31">
        <v>1.9178240740740742E-2</v>
      </c>
      <c r="S71" s="30"/>
      <c r="T71" s="46"/>
      <c r="U71" s="26"/>
      <c r="V71" s="27"/>
      <c r="W71" s="50" t="s">
        <v>7</v>
      </c>
      <c r="X71" s="29">
        <v>0.79166666666666663</v>
      </c>
      <c r="Y71" s="37"/>
      <c r="Z71" s="30"/>
      <c r="AA71" s="31">
        <v>1.3194444444444444E-2</v>
      </c>
      <c r="AB71" s="30"/>
      <c r="AC71" s="46"/>
      <c r="AD71" s="26"/>
      <c r="AE71" s="27"/>
      <c r="AF71" s="50" t="s">
        <v>12</v>
      </c>
      <c r="AG71" s="29">
        <v>0.79166666666666663</v>
      </c>
      <c r="AH71" s="37"/>
      <c r="AI71" s="30"/>
      <c r="AJ71" s="31">
        <v>9.5486111111111101E-3</v>
      </c>
      <c r="AK71" s="30"/>
      <c r="AL71" s="34"/>
      <c r="AM71" s="26"/>
      <c r="AN71" s="27"/>
      <c r="AO71" s="50" t="s">
        <v>13</v>
      </c>
      <c r="AP71" s="29">
        <v>0.79166666666666663</v>
      </c>
      <c r="AQ71" s="37">
        <v>0.85280092592592593</v>
      </c>
      <c r="AR71" s="30">
        <f>+AQ71-AP71</f>
        <v>6.1134259259259305E-2</v>
      </c>
      <c r="AS71" s="31">
        <v>1.2499999999999999E-2</v>
      </c>
      <c r="AT71" s="30">
        <f>+AS71+AR71</f>
        <v>7.3634259259259302E-2</v>
      </c>
      <c r="AU71" s="46">
        <v>12.25</v>
      </c>
      <c r="AV71" s="26"/>
      <c r="AW71" s="27">
        <v>0.85</v>
      </c>
      <c r="AX71" s="50" t="s">
        <v>19</v>
      </c>
      <c r="AY71" s="29">
        <v>0.79166666666666663</v>
      </c>
      <c r="AZ71" s="37"/>
      <c r="BA71" s="30"/>
      <c r="BB71" s="31">
        <f>+'Samlet stilling 2015'!$D$76*'Sejladsresultater 2015'!AW71</f>
        <v>1.8003472222222221E-3</v>
      </c>
    </row>
    <row r="72" spans="1:65">
      <c r="B72" s="49">
        <v>1</v>
      </c>
      <c r="C72" s="26"/>
      <c r="D72" s="27"/>
      <c r="E72" s="50" t="s">
        <v>74</v>
      </c>
      <c r="F72" s="29">
        <v>0.79513888888888884</v>
      </c>
      <c r="G72" s="37"/>
      <c r="H72" s="30"/>
      <c r="I72" s="31">
        <v>1.7094907407407409E-2</v>
      </c>
      <c r="J72" s="30"/>
      <c r="K72" s="46"/>
      <c r="L72" s="26"/>
      <c r="M72" s="27"/>
      <c r="N72" s="50" t="s">
        <v>39</v>
      </c>
      <c r="O72" s="29">
        <v>0.79166666666666663</v>
      </c>
      <c r="P72" s="37"/>
      <c r="Q72" s="30"/>
      <c r="R72" s="31">
        <v>1.5277777777777777E-2</v>
      </c>
      <c r="S72" s="30"/>
      <c r="T72" s="46"/>
      <c r="U72" s="26"/>
      <c r="V72" s="27"/>
      <c r="W72" s="50" t="s">
        <v>23</v>
      </c>
      <c r="X72" s="29">
        <v>0.79166666666666663</v>
      </c>
      <c r="Y72" s="37"/>
      <c r="Z72" s="30"/>
      <c r="AA72" s="31">
        <v>1.2060185185185186E-2</v>
      </c>
      <c r="AB72" s="30"/>
      <c r="AC72" s="46"/>
      <c r="AD72" s="26"/>
      <c r="AE72" s="27"/>
      <c r="AF72" s="50" t="s">
        <v>22</v>
      </c>
      <c r="AG72" s="29">
        <v>0.79166666666666663</v>
      </c>
      <c r="AH72" s="37"/>
      <c r="AI72" s="30"/>
      <c r="AJ72" s="31">
        <v>9.5486111111111101E-3</v>
      </c>
      <c r="AK72" s="30"/>
      <c r="AL72" s="34"/>
      <c r="AM72" s="26"/>
      <c r="AN72" s="27"/>
      <c r="AO72" s="50" t="s">
        <v>71</v>
      </c>
      <c r="AP72" s="29">
        <v>0.79166666666666663</v>
      </c>
      <c r="AQ72" s="37"/>
      <c r="AR72" s="30"/>
      <c r="AS72" s="31">
        <v>1.2060185185185186E-2</v>
      </c>
      <c r="AT72" s="30"/>
      <c r="AU72" s="46"/>
      <c r="AV72" s="26"/>
      <c r="AW72" s="27">
        <v>0.85</v>
      </c>
      <c r="AX72" s="50" t="s">
        <v>11</v>
      </c>
      <c r="AY72" s="29">
        <v>0.79166666666666663</v>
      </c>
      <c r="AZ72" s="37"/>
      <c r="BA72" s="30"/>
      <c r="BB72" s="31">
        <f>+'Samlet stilling 2015'!$D$78*'Sejladsresultater 2015'!AW72</f>
        <v>3.4629629629629633E-3</v>
      </c>
    </row>
    <row r="73" spans="1:65">
      <c r="B73" s="49">
        <v>1</v>
      </c>
      <c r="C73" s="26"/>
      <c r="D73" s="27"/>
      <c r="E73" s="50" t="s">
        <v>14</v>
      </c>
      <c r="F73" s="29">
        <v>0.79513888888888884</v>
      </c>
      <c r="G73" s="37"/>
      <c r="H73" s="30"/>
      <c r="I73" s="31" t="e">
        <v>#N/A</v>
      </c>
      <c r="J73" s="30"/>
      <c r="K73" s="48"/>
      <c r="L73" s="26"/>
      <c r="M73" s="27"/>
      <c r="N73" s="50" t="s">
        <v>9</v>
      </c>
      <c r="O73" s="29">
        <v>0.79166666666666663</v>
      </c>
      <c r="P73" s="37"/>
      <c r="Q73" s="30"/>
      <c r="R73" s="31">
        <v>1.4583333333333332E-2</v>
      </c>
      <c r="S73" s="30"/>
      <c r="T73" s="46"/>
      <c r="U73" s="26"/>
      <c r="V73" s="27"/>
      <c r="W73" s="50" t="s">
        <v>33</v>
      </c>
      <c r="X73" s="29">
        <v>0.79166666666666663</v>
      </c>
      <c r="Y73" s="37"/>
      <c r="Z73" s="30"/>
      <c r="AA73" s="31" t="e">
        <v>#N/A</v>
      </c>
      <c r="AB73" s="30"/>
      <c r="AC73" s="46"/>
      <c r="AD73" s="26"/>
      <c r="AE73" s="27"/>
      <c r="AF73" s="50" t="s">
        <v>35</v>
      </c>
      <c r="AG73" s="29">
        <v>0.79166666666666663</v>
      </c>
      <c r="AH73" s="37"/>
      <c r="AI73" s="30"/>
      <c r="AJ73" s="31">
        <v>9.5486111111111101E-3</v>
      </c>
      <c r="AK73" s="30"/>
      <c r="AL73" s="26"/>
      <c r="AM73" s="26"/>
      <c r="AN73" s="27"/>
      <c r="AO73" s="50" t="s">
        <v>59</v>
      </c>
      <c r="AP73" s="29">
        <v>0.79166666666666663</v>
      </c>
      <c r="AQ73" s="37"/>
      <c r="AR73" s="30"/>
      <c r="AS73" s="31">
        <v>1.2499999999999999E-2</v>
      </c>
      <c r="AT73" s="30"/>
      <c r="AU73" s="46"/>
      <c r="AV73" s="26"/>
      <c r="AW73" s="27">
        <v>0.85</v>
      </c>
      <c r="AX73" s="50" t="s">
        <v>17</v>
      </c>
      <c r="AY73" s="29">
        <v>0.79166666666666663</v>
      </c>
      <c r="AZ73" s="37"/>
      <c r="BA73" s="30"/>
      <c r="BB73" s="31">
        <f>+'Samlet stilling 2015'!$D$79*'Sejladsresultater 2015'!AW73</f>
        <v>2.0659722222222221E-3</v>
      </c>
    </row>
    <row r="74" spans="1:65">
      <c r="B74" s="49">
        <v>1</v>
      </c>
      <c r="C74" s="26"/>
      <c r="D74" s="27"/>
      <c r="E74" s="50" t="s">
        <v>1</v>
      </c>
      <c r="F74" s="29">
        <v>0.79513888888888884</v>
      </c>
      <c r="G74" s="37"/>
      <c r="H74" s="30"/>
      <c r="I74" s="31">
        <v>1.4583333333333332E-2</v>
      </c>
      <c r="J74" s="30"/>
      <c r="K74" s="48"/>
      <c r="L74" s="26"/>
      <c r="M74" s="26"/>
      <c r="N74" s="50" t="s">
        <v>10</v>
      </c>
      <c r="O74" s="29">
        <v>0.79166666666666663</v>
      </c>
      <c r="P74" s="37"/>
      <c r="Q74" s="26"/>
      <c r="R74" s="31">
        <v>1.4930555555555556E-2</v>
      </c>
      <c r="S74" s="35"/>
      <c r="T74" s="46"/>
      <c r="U74" s="26"/>
      <c r="V74" s="27"/>
      <c r="W74" s="50" t="s">
        <v>36</v>
      </c>
      <c r="X74" s="29">
        <v>0.79166666666666663</v>
      </c>
      <c r="Y74" s="37"/>
      <c r="Z74" s="30"/>
      <c r="AA74" s="31">
        <v>1.2060185185185186E-2</v>
      </c>
      <c r="AB74" s="30"/>
      <c r="AC74" s="46"/>
      <c r="AD74" s="26"/>
      <c r="AE74" s="26"/>
      <c r="AF74" s="50" t="s">
        <v>89</v>
      </c>
      <c r="AG74" s="29">
        <v>0.79166666666666663</v>
      </c>
      <c r="AH74" s="37"/>
      <c r="AI74" s="30"/>
      <c r="AJ74" s="31">
        <v>9.5486111111111101E-3</v>
      </c>
      <c r="AK74" s="30"/>
      <c r="AL74" s="26"/>
      <c r="AM74" s="26"/>
      <c r="AN74" s="27"/>
      <c r="AO74" s="50" t="s">
        <v>42</v>
      </c>
      <c r="AP74" s="29">
        <v>0.79166666666666663</v>
      </c>
      <c r="AQ74" s="37"/>
      <c r="AR74" s="30"/>
      <c r="AS74" s="31">
        <v>1.0416666666666666E-2</v>
      </c>
      <c r="AT74" s="30"/>
      <c r="AU74" s="46"/>
      <c r="AV74" s="26"/>
      <c r="AW74" s="27">
        <v>0.85</v>
      </c>
      <c r="AX74" s="50" t="s">
        <v>20</v>
      </c>
      <c r="AY74" s="29">
        <v>0.79166666666666663</v>
      </c>
      <c r="AZ74" s="37"/>
      <c r="BA74" s="30"/>
      <c r="BB74" s="31">
        <f>+'Samlet stilling 2015'!$D$75*'Sejladsresultater 2015'!AW74</f>
        <v>1.8003472222222221E-3</v>
      </c>
    </row>
    <row r="75" spans="1:65">
      <c r="B75" s="49">
        <v>1</v>
      </c>
      <c r="C75" s="26"/>
      <c r="D75" s="27"/>
      <c r="E75" s="50" t="s">
        <v>25</v>
      </c>
      <c r="F75" s="29">
        <v>0.79513888888888884</v>
      </c>
      <c r="G75" s="37"/>
      <c r="H75" s="30"/>
      <c r="I75" s="31">
        <v>1.7881944444444443E-2</v>
      </c>
      <c r="J75" s="30"/>
      <c r="K75" s="48"/>
      <c r="L75" s="26"/>
      <c r="M75" s="27"/>
      <c r="N75" s="50" t="s">
        <v>81</v>
      </c>
      <c r="O75" s="29">
        <v>0.79166666666666663</v>
      </c>
      <c r="P75" s="37"/>
      <c r="Q75" s="27"/>
      <c r="R75" s="31">
        <v>1.3194444444444444E-2</v>
      </c>
      <c r="S75" s="30"/>
      <c r="T75" s="46"/>
      <c r="U75" s="26"/>
      <c r="V75" s="27"/>
      <c r="W75" s="50" t="s">
        <v>26</v>
      </c>
      <c r="X75" s="29">
        <v>0.79166666666666663</v>
      </c>
      <c r="Y75" s="37"/>
      <c r="Z75" s="30"/>
      <c r="AA75" s="31">
        <v>1.2060185185185186E-2</v>
      </c>
      <c r="AB75" s="30"/>
      <c r="AC75" s="46"/>
      <c r="AD75" s="26"/>
      <c r="AE75" s="26"/>
      <c r="AF75" s="50" t="s">
        <v>90</v>
      </c>
      <c r="AG75" s="29">
        <v>0.79166666666666663</v>
      </c>
      <c r="AH75" s="37"/>
      <c r="AI75" s="26"/>
      <c r="AJ75" s="31">
        <v>9.5486111111111101E-3</v>
      </c>
      <c r="AK75" s="35"/>
      <c r="AL75" s="26"/>
      <c r="AM75" s="26"/>
      <c r="AN75" s="27"/>
      <c r="AO75" s="50" t="s">
        <v>87</v>
      </c>
      <c r="AP75" s="29">
        <v>0.79166666666666663</v>
      </c>
      <c r="AQ75" s="37"/>
      <c r="AR75" s="30"/>
      <c r="AS75" s="31" t="e">
        <v>#N/A</v>
      </c>
      <c r="AT75" s="30"/>
      <c r="AU75" s="46"/>
      <c r="AV75" s="26"/>
      <c r="AW75" s="26"/>
      <c r="AX75" s="28"/>
      <c r="AY75" s="29"/>
      <c r="AZ75" s="66"/>
      <c r="BA75" s="30"/>
      <c r="BB75" s="31"/>
    </row>
    <row r="76" spans="1:65">
      <c r="B76" s="49">
        <v>1</v>
      </c>
      <c r="C76" s="26"/>
      <c r="D76" s="26"/>
      <c r="E76" s="50" t="s">
        <v>73</v>
      </c>
      <c r="F76" s="29">
        <v>0.79513888888888884</v>
      </c>
      <c r="G76" s="37"/>
      <c r="H76" s="26"/>
      <c r="I76" s="31">
        <v>1.3194444444444444E-2</v>
      </c>
      <c r="J76" s="30"/>
      <c r="K76" s="47"/>
      <c r="L76" s="26"/>
      <c r="M76" s="27"/>
      <c r="N76" s="50" t="s">
        <v>60</v>
      </c>
      <c r="O76" s="29">
        <v>0.79166666666666663</v>
      </c>
      <c r="P76" s="37"/>
      <c r="Q76" s="27"/>
      <c r="R76" s="31">
        <v>1.3194444444444444E-2</v>
      </c>
      <c r="S76" s="35"/>
      <c r="T76" s="46"/>
      <c r="U76" s="26"/>
      <c r="V76" s="26"/>
      <c r="W76" s="50" t="s">
        <v>18</v>
      </c>
      <c r="X76" s="29">
        <v>0.79166666666666663</v>
      </c>
      <c r="Y76" s="37"/>
      <c r="Z76" s="30"/>
      <c r="AA76" s="31" t="e">
        <v>#N/A</v>
      </c>
      <c r="AB76" s="30"/>
      <c r="AC76" s="46"/>
      <c r="AD76" s="26"/>
      <c r="AE76" s="27"/>
      <c r="AF76" s="50" t="s">
        <v>45</v>
      </c>
      <c r="AG76" s="29">
        <v>0.79166666666666663</v>
      </c>
      <c r="AH76" s="37"/>
      <c r="AI76" s="26"/>
      <c r="AJ76" s="31">
        <v>9.5486111111111101E-3</v>
      </c>
      <c r="AK76" s="30"/>
      <c r="AL76" s="33"/>
      <c r="AM76" s="26"/>
      <c r="AN76" s="26"/>
      <c r="AO76" s="50" t="s">
        <v>88</v>
      </c>
      <c r="AP76" s="29">
        <v>0.79166666666666663</v>
      </c>
      <c r="AQ76" s="37"/>
      <c r="AR76" s="26"/>
      <c r="AS76" s="31">
        <v>1.1284722222222222E-2</v>
      </c>
      <c r="AT76" s="35"/>
      <c r="AU76" s="26"/>
      <c r="AV76" s="26"/>
      <c r="AW76" s="26"/>
      <c r="AX76" s="28"/>
      <c r="AY76" s="29"/>
      <c r="AZ76" s="66"/>
      <c r="BA76" s="30"/>
      <c r="BB76" s="31"/>
    </row>
    <row r="77" spans="1:65">
      <c r="B77" s="49">
        <v>1</v>
      </c>
      <c r="C77" s="26"/>
      <c r="D77" s="26"/>
      <c r="E77" s="50" t="s">
        <v>82</v>
      </c>
      <c r="F77" s="29">
        <v>0.79513888888888884</v>
      </c>
      <c r="G77" s="37"/>
      <c r="H77" s="26"/>
      <c r="I77" s="31" t="e">
        <v>#N/A</v>
      </c>
      <c r="J77" s="35"/>
      <c r="K77" s="26"/>
      <c r="L77" s="26"/>
      <c r="M77" s="26"/>
      <c r="N77" s="50" t="s">
        <v>114</v>
      </c>
      <c r="O77" s="29">
        <v>0.79166666666666663</v>
      </c>
      <c r="P77" s="37"/>
      <c r="Q77" s="26"/>
      <c r="R77" s="31">
        <f>+'Samlet stilling 2015'!D27</f>
        <v>2.013888888888889E-2</v>
      </c>
      <c r="S77" s="35"/>
      <c r="T77" s="46"/>
      <c r="U77" s="26"/>
      <c r="V77" s="26"/>
      <c r="W77" s="50" t="s">
        <v>83</v>
      </c>
      <c r="X77" s="29">
        <v>0.79166666666666663</v>
      </c>
      <c r="Y77" s="37"/>
      <c r="Z77" s="30"/>
      <c r="AA77" s="31" t="e">
        <v>#N/A</v>
      </c>
      <c r="AB77" s="30"/>
      <c r="AC77" s="46"/>
      <c r="AD77" s="26"/>
      <c r="AE77" s="26"/>
      <c r="AF77" s="26"/>
      <c r="AG77" s="26"/>
      <c r="AH77" s="26"/>
      <c r="AI77" s="26"/>
      <c r="AJ77" s="36"/>
      <c r="AK77" s="35"/>
      <c r="AL77" s="26"/>
      <c r="AM77" s="26"/>
      <c r="AN77" s="26"/>
      <c r="AO77" s="50" t="s">
        <v>61</v>
      </c>
      <c r="AP77" s="29">
        <v>0.79166666666666663</v>
      </c>
      <c r="AQ77" s="37"/>
      <c r="AR77" s="26"/>
      <c r="AS77" s="31">
        <v>1.7094907407407409E-2</v>
      </c>
      <c r="AT77" s="35"/>
      <c r="AU77" s="26"/>
      <c r="AV77" s="26"/>
      <c r="AW77" s="26"/>
      <c r="AX77" s="26"/>
      <c r="AY77" s="26"/>
      <c r="AZ77" s="26"/>
      <c r="BA77" s="26"/>
      <c r="BB77" s="36"/>
    </row>
    <row r="78" spans="1:65">
      <c r="B78" s="26"/>
      <c r="C78" s="26"/>
      <c r="D78" s="26"/>
      <c r="E78" s="26"/>
      <c r="F78" s="26"/>
      <c r="G78" s="26"/>
      <c r="H78" s="26"/>
      <c r="I78" s="26"/>
      <c r="J78" s="35"/>
      <c r="K78" s="26"/>
      <c r="L78" s="26"/>
      <c r="M78" s="26"/>
      <c r="N78" s="50" t="s">
        <v>86</v>
      </c>
      <c r="O78" s="29">
        <v>0.79166666666666663</v>
      </c>
      <c r="P78" s="37"/>
      <c r="Q78" s="26"/>
      <c r="R78" s="31" t="e">
        <v>#N/A</v>
      </c>
      <c r="S78" s="35"/>
      <c r="T78" s="46"/>
      <c r="U78" s="26"/>
      <c r="V78" s="26"/>
      <c r="W78" s="50" t="s">
        <v>84</v>
      </c>
      <c r="X78" s="29">
        <v>0.79166666666666663</v>
      </c>
      <c r="Y78" s="37"/>
      <c r="Z78" s="30"/>
      <c r="AA78" s="31" t="e">
        <v>#N/A</v>
      </c>
      <c r="AB78" s="30"/>
      <c r="AC78" s="46"/>
      <c r="AD78" s="26"/>
      <c r="AE78" s="26"/>
      <c r="AF78" s="26"/>
      <c r="AG78" s="26"/>
      <c r="AH78" s="26"/>
      <c r="AI78" s="26"/>
      <c r="AJ78" s="36"/>
      <c r="AK78" s="35"/>
      <c r="AL78" s="26"/>
      <c r="AM78" s="26"/>
      <c r="AN78" s="26"/>
      <c r="AO78" s="26"/>
      <c r="AP78" s="26"/>
      <c r="AQ78" s="26"/>
      <c r="AR78" s="26"/>
      <c r="AS78" s="36"/>
      <c r="AT78" s="35"/>
      <c r="AU78" s="26"/>
      <c r="AV78" s="26"/>
      <c r="AW78" s="26"/>
      <c r="AX78" s="26"/>
      <c r="AY78" s="26"/>
      <c r="AZ78" s="26"/>
      <c r="BA78" s="26"/>
      <c r="BB78" s="36"/>
    </row>
    <row r="79" spans="1:65">
      <c r="B79" s="49"/>
      <c r="C79" s="26"/>
      <c r="D79" s="26"/>
      <c r="E79" s="26"/>
      <c r="F79" s="26"/>
      <c r="G79" s="26"/>
      <c r="H79" s="26"/>
      <c r="I79" s="36"/>
      <c r="J79" s="35"/>
      <c r="K79" s="26"/>
      <c r="L79" s="26"/>
      <c r="M79" s="26"/>
      <c r="N79" s="26"/>
      <c r="O79" s="26"/>
      <c r="P79" s="26"/>
      <c r="Q79" s="26"/>
      <c r="R79" s="36"/>
      <c r="S79" s="35"/>
      <c r="T79" s="26"/>
      <c r="U79" s="26"/>
      <c r="V79" s="26"/>
      <c r="W79" s="50" t="s">
        <v>85</v>
      </c>
      <c r="X79" s="29">
        <v>0.79166666666666663</v>
      </c>
      <c r="Y79" s="37"/>
      <c r="Z79" s="30"/>
      <c r="AA79" s="31" t="e">
        <v>#N/A</v>
      </c>
      <c r="AB79" s="30"/>
      <c r="AC79" s="46"/>
      <c r="AD79" s="26"/>
      <c r="AE79" s="26"/>
      <c r="AF79" s="26"/>
      <c r="AG79" s="26"/>
      <c r="AH79" s="26"/>
      <c r="AI79" s="26"/>
      <c r="AJ79" s="36"/>
      <c r="AK79" s="35"/>
      <c r="AL79" s="26"/>
      <c r="AM79" s="26"/>
      <c r="AN79" s="26"/>
      <c r="AO79" s="26"/>
      <c r="AP79" s="26"/>
      <c r="AQ79" s="26"/>
      <c r="AR79" s="26"/>
      <c r="AS79" s="36"/>
      <c r="AT79" s="35"/>
      <c r="AU79" s="26"/>
      <c r="AV79" s="26"/>
      <c r="AW79" s="26"/>
      <c r="AX79" s="26"/>
      <c r="AY79" s="26"/>
      <c r="AZ79" s="26"/>
      <c r="BA79" s="26"/>
      <c r="BB79" s="36"/>
    </row>
    <row r="81" spans="1:65">
      <c r="A81" s="14" t="s">
        <v>119</v>
      </c>
      <c r="B81" s="49">
        <v>1</v>
      </c>
      <c r="C81" s="26"/>
      <c r="D81" s="27"/>
      <c r="E81" s="50" t="s">
        <v>58</v>
      </c>
      <c r="F81" s="29">
        <v>0.79513888888888884</v>
      </c>
      <c r="G81" s="37"/>
      <c r="H81" s="30"/>
      <c r="I81" s="31">
        <v>1.5972222222222224E-2</v>
      </c>
      <c r="J81" s="30"/>
      <c r="K81" s="46"/>
      <c r="L81" s="26"/>
      <c r="M81" s="27"/>
      <c r="N81" s="50" t="s">
        <v>24</v>
      </c>
      <c r="O81" s="29">
        <v>0.79166666666666663</v>
      </c>
      <c r="P81" s="37">
        <v>0.85153935185185192</v>
      </c>
      <c r="Q81" s="30">
        <f>+P81-O81</f>
        <v>5.9872685185185293E-2</v>
      </c>
      <c r="R81" s="31">
        <v>1.7094907407407409E-2</v>
      </c>
      <c r="S81" s="30">
        <f>+R81+Q81</f>
        <v>7.6967592592592698E-2</v>
      </c>
      <c r="T81" s="46">
        <v>12.25</v>
      </c>
      <c r="U81" s="26"/>
      <c r="V81" s="27"/>
      <c r="W81" s="50" t="s">
        <v>31</v>
      </c>
      <c r="X81" s="29">
        <v>0.79166666666666663</v>
      </c>
      <c r="Y81" s="37">
        <v>0.8569444444444444</v>
      </c>
      <c r="Z81" s="30">
        <f>+Y81-X81</f>
        <v>6.5277777777777768E-2</v>
      </c>
      <c r="AA81" s="31">
        <v>1.3194444444444444E-2</v>
      </c>
      <c r="AB81" s="30">
        <f>+AA81+Z81</f>
        <v>7.8472222222222207E-2</v>
      </c>
      <c r="AC81" s="46">
        <v>10</v>
      </c>
      <c r="AD81" s="26"/>
      <c r="AE81" s="27"/>
      <c r="AF81" s="50" t="s">
        <v>37</v>
      </c>
      <c r="AG81" s="29">
        <v>0.79166666666666663</v>
      </c>
      <c r="AH81" s="37"/>
      <c r="AI81" s="30"/>
      <c r="AJ81" s="31">
        <v>9.5486111111111101E-3</v>
      </c>
      <c r="AK81" s="30"/>
      <c r="AL81" s="32"/>
      <c r="AM81" s="26"/>
      <c r="AN81" s="27"/>
      <c r="AO81" s="50" t="s">
        <v>6</v>
      </c>
      <c r="AP81" s="29">
        <v>0.79166666666666663</v>
      </c>
      <c r="AQ81" s="37">
        <v>0.85312500000000002</v>
      </c>
      <c r="AR81" s="30">
        <f>+AQ81-AP81</f>
        <v>6.1458333333333393E-2</v>
      </c>
      <c r="AS81" s="31">
        <v>1.1284722222222222E-2</v>
      </c>
      <c r="AT81" s="30">
        <f>+AS81+AR81</f>
        <v>7.2743055555555616E-2</v>
      </c>
      <c r="AU81" s="46">
        <v>12.25</v>
      </c>
      <c r="AV81" s="26"/>
      <c r="AW81" s="27">
        <v>1</v>
      </c>
      <c r="AX81" s="50" t="s">
        <v>46</v>
      </c>
      <c r="AY81" s="29">
        <v>0.79166666666666663</v>
      </c>
      <c r="AZ81" s="37">
        <v>0.86174768518518519</v>
      </c>
      <c r="BA81" s="30">
        <f>+AZ81-AY81</f>
        <v>7.0081018518518556E-2</v>
      </c>
      <c r="BB81" s="31">
        <f>+'Samlet stilling 2015'!$D$77*'Sejladsresultater 2015'!AW81</f>
        <v>2.1180555555555553E-3</v>
      </c>
      <c r="BC81" s="22">
        <f>+BB81+BA81</f>
        <v>7.219907407407411E-2</v>
      </c>
      <c r="BD81" s="14">
        <v>12.25</v>
      </c>
      <c r="BG81" s="50" t="s">
        <v>110</v>
      </c>
      <c r="BH81" s="29">
        <v>0.79166666666666663</v>
      </c>
      <c r="BI81" s="37">
        <v>0.84974537037037035</v>
      </c>
      <c r="BJ81" s="30">
        <f>+BI81-BH81</f>
        <v>5.8078703703703716E-2</v>
      </c>
      <c r="BK81" s="31">
        <v>1.4236111111111111E-2</v>
      </c>
      <c r="BL81" s="30">
        <f>+BK81+BJ81</f>
        <v>7.2314814814814832E-2</v>
      </c>
      <c r="BM81" s="48">
        <v>12.25</v>
      </c>
    </row>
    <row r="82" spans="1:65">
      <c r="B82" s="49">
        <v>1</v>
      </c>
      <c r="C82" s="26"/>
      <c r="D82" s="27"/>
      <c r="E82" s="50" t="s">
        <v>43</v>
      </c>
      <c r="F82" s="29">
        <v>0.79513888888888884</v>
      </c>
      <c r="G82" s="37">
        <v>0.84560185185185188</v>
      </c>
      <c r="H82" s="30">
        <f>+G82-F82</f>
        <v>5.0462962962963043E-2</v>
      </c>
      <c r="I82" s="31">
        <v>1.6574074074074074E-2</v>
      </c>
      <c r="J82" s="30">
        <f>+I82+H82</f>
        <v>6.7037037037037117E-2</v>
      </c>
      <c r="K82" s="46">
        <v>12.25</v>
      </c>
      <c r="L82" s="26"/>
      <c r="M82" s="27"/>
      <c r="N82" s="50" t="s">
        <v>38</v>
      </c>
      <c r="O82" s="29">
        <v>0.79166666666666663</v>
      </c>
      <c r="P82" s="37">
        <v>0.8552777777777778</v>
      </c>
      <c r="Q82" s="30">
        <f>+P82-O82</f>
        <v>6.3611111111111174E-2</v>
      </c>
      <c r="R82" s="31">
        <v>1.996527777777778E-2</v>
      </c>
      <c r="S82" s="30">
        <f>+R82+Q82</f>
        <v>8.357638888888895E-2</v>
      </c>
      <c r="T82" s="46">
        <v>11</v>
      </c>
      <c r="U82" s="26"/>
      <c r="V82" s="27"/>
      <c r="W82" s="50" t="s">
        <v>8</v>
      </c>
      <c r="X82" s="29">
        <v>0.79166666666666663</v>
      </c>
      <c r="Y82" s="37">
        <v>0.85305555555555557</v>
      </c>
      <c r="Z82" s="30">
        <f>+Y82-X82</f>
        <v>6.1388888888888937E-2</v>
      </c>
      <c r="AA82" s="31">
        <v>1.3888888888888888E-2</v>
      </c>
      <c r="AB82" s="30">
        <f>+AA82+Z82</f>
        <v>7.5277777777777832E-2</v>
      </c>
      <c r="AC82" s="46">
        <v>12.25</v>
      </c>
      <c r="AD82" s="26"/>
      <c r="AE82" s="27"/>
      <c r="AF82" s="50" t="s">
        <v>75</v>
      </c>
      <c r="AG82" s="29">
        <v>0.79166666666666663</v>
      </c>
      <c r="AH82" s="37"/>
      <c r="AI82" s="30"/>
      <c r="AJ82" s="31">
        <v>9.5486111111111101E-3</v>
      </c>
      <c r="AK82" s="30"/>
      <c r="AL82" s="34"/>
      <c r="AM82" s="26"/>
      <c r="AN82" s="27"/>
      <c r="AO82" s="50" t="s">
        <v>0</v>
      </c>
      <c r="AP82" s="29">
        <v>0.79166666666666663</v>
      </c>
      <c r="AQ82" s="37"/>
      <c r="AR82" s="30"/>
      <c r="AS82" s="31">
        <v>1.4236111111111111E-2</v>
      </c>
      <c r="AT82" s="30"/>
      <c r="AU82" s="46"/>
      <c r="AV82" s="26"/>
      <c r="AW82" s="27">
        <v>1</v>
      </c>
      <c r="AX82" s="50" t="s">
        <v>41</v>
      </c>
      <c r="AY82" s="29">
        <v>0.79166666666666663</v>
      </c>
      <c r="AZ82" s="37">
        <v>0.86296296296296304</v>
      </c>
      <c r="BA82" s="30">
        <f>+AZ82-AY82</f>
        <v>7.1296296296296413E-2</v>
      </c>
      <c r="BB82" s="31">
        <f>+'Samlet stilling 2015'!$D$74*'Sejladsresultater 2015'!AW82</f>
        <v>4.9884259259259265E-3</v>
      </c>
      <c r="BC82" s="22">
        <f>+BB82+BA82</f>
        <v>7.6284722222222337E-2</v>
      </c>
      <c r="BD82" s="76">
        <v>11</v>
      </c>
    </row>
    <row r="83" spans="1:65">
      <c r="B83" s="49">
        <v>1</v>
      </c>
      <c r="C83" s="26"/>
      <c r="D83" s="27"/>
      <c r="E83" s="50" t="s">
        <v>44</v>
      </c>
      <c r="F83" s="29">
        <v>0.79513888888888884</v>
      </c>
      <c r="G83" s="37"/>
      <c r="H83" s="30"/>
      <c r="I83" s="31">
        <v>1.6574074074074074E-2</v>
      </c>
      <c r="J83" s="30"/>
      <c r="K83" s="46"/>
      <c r="L83" s="26"/>
      <c r="M83" s="27"/>
      <c r="N83" s="50" t="s">
        <v>47</v>
      </c>
      <c r="O83" s="29">
        <v>0.79166666666666663</v>
      </c>
      <c r="P83" s="37"/>
      <c r="Q83" s="30"/>
      <c r="R83" s="31">
        <v>1.9178240740740742E-2</v>
      </c>
      <c r="S83" s="30"/>
      <c r="T83" s="46"/>
      <c r="U83" s="26"/>
      <c r="V83" s="27"/>
      <c r="W83" s="50" t="s">
        <v>7</v>
      </c>
      <c r="X83" s="29">
        <v>0.79166666666666663</v>
      </c>
      <c r="Y83" s="37">
        <v>0.85383101851851861</v>
      </c>
      <c r="Z83" s="30">
        <f>+Y83-X83</f>
        <v>6.2164351851851984E-2</v>
      </c>
      <c r="AA83" s="31">
        <v>1.3194444444444444E-2</v>
      </c>
      <c r="AB83" s="30">
        <f>+AA83+Z83</f>
        <v>7.5358796296296424E-2</v>
      </c>
      <c r="AC83" s="46">
        <v>11</v>
      </c>
      <c r="AD83" s="26"/>
      <c r="AE83" s="27"/>
      <c r="AF83" s="50" t="s">
        <v>12</v>
      </c>
      <c r="AG83" s="29">
        <v>0.79166666666666663</v>
      </c>
      <c r="AH83" s="37"/>
      <c r="AI83" s="30"/>
      <c r="AJ83" s="31">
        <v>9.5486111111111101E-3</v>
      </c>
      <c r="AK83" s="30"/>
      <c r="AL83" s="34"/>
      <c r="AM83" s="26"/>
      <c r="AN83" s="27"/>
      <c r="AO83" s="50" t="s">
        <v>13</v>
      </c>
      <c r="AP83" s="29">
        <v>0.79166666666666663</v>
      </c>
      <c r="AQ83" s="37">
        <v>0.85559027777777785</v>
      </c>
      <c r="AR83" s="30">
        <f>+AQ83-AP83</f>
        <v>6.3923611111111223E-2</v>
      </c>
      <c r="AS83" s="31">
        <v>1.2499999999999999E-2</v>
      </c>
      <c r="AT83" s="30">
        <f>+AS83+AR83</f>
        <v>7.642361111111122E-2</v>
      </c>
      <c r="AU83" s="46">
        <v>11</v>
      </c>
      <c r="AV83" s="26"/>
      <c r="AW83" s="27">
        <v>1</v>
      </c>
      <c r="AX83" s="50" t="s">
        <v>19</v>
      </c>
      <c r="AY83" s="29">
        <v>0.79166666666666663</v>
      </c>
      <c r="AZ83" s="37"/>
      <c r="BA83" s="30"/>
      <c r="BB83" s="31">
        <f>+'Samlet stilling 2015'!$D$76*'Sejladsresultater 2015'!AW83</f>
        <v>2.1180555555555553E-3</v>
      </c>
    </row>
    <row r="84" spans="1:65">
      <c r="B84" s="49">
        <v>1</v>
      </c>
      <c r="C84" s="26"/>
      <c r="D84" s="27"/>
      <c r="E84" s="50" t="s">
        <v>74</v>
      </c>
      <c r="F84" s="29">
        <v>0.79513888888888884</v>
      </c>
      <c r="G84" s="37"/>
      <c r="H84" s="30"/>
      <c r="I84" s="31">
        <v>1.7094907407407409E-2</v>
      </c>
      <c r="J84" s="30"/>
      <c r="K84" s="46"/>
      <c r="L84" s="26"/>
      <c r="M84" s="27"/>
      <c r="N84" s="50" t="s">
        <v>39</v>
      </c>
      <c r="O84" s="29">
        <v>0.79166666666666663</v>
      </c>
      <c r="P84" s="37"/>
      <c r="Q84" s="30"/>
      <c r="R84" s="31">
        <v>1.5277777777777777E-2</v>
      </c>
      <c r="S84" s="30"/>
      <c r="T84" s="46"/>
      <c r="U84" s="26"/>
      <c r="V84" s="27"/>
      <c r="W84" s="50" t="s">
        <v>23</v>
      </c>
      <c r="X84" s="29">
        <v>0.79166666666666663</v>
      </c>
      <c r="Y84" s="37"/>
      <c r="Z84" s="30"/>
      <c r="AA84" s="31">
        <v>1.2060185185185186E-2</v>
      </c>
      <c r="AB84" s="30"/>
      <c r="AC84" s="46"/>
      <c r="AD84" s="26"/>
      <c r="AE84" s="27"/>
      <c r="AF84" s="50" t="s">
        <v>22</v>
      </c>
      <c r="AG84" s="29">
        <v>0.79166666666666663</v>
      </c>
      <c r="AH84" s="37"/>
      <c r="AI84" s="30"/>
      <c r="AJ84" s="31">
        <v>9.5486111111111101E-3</v>
      </c>
      <c r="AK84" s="30"/>
      <c r="AL84" s="34"/>
      <c r="AM84" s="26"/>
      <c r="AN84" s="27"/>
      <c r="AO84" s="50" t="s">
        <v>71</v>
      </c>
      <c r="AP84" s="29">
        <v>0.79166666666666663</v>
      </c>
      <c r="AQ84" s="37"/>
      <c r="AR84" s="30"/>
      <c r="AS84" s="31">
        <v>1.2060185185185186E-2</v>
      </c>
      <c r="AT84" s="30"/>
      <c r="AU84" s="46"/>
      <c r="AV84" s="26"/>
      <c r="AW84" s="27">
        <v>1</v>
      </c>
      <c r="AX84" s="50" t="s">
        <v>11</v>
      </c>
      <c r="AY84" s="29">
        <v>0.79166666666666663</v>
      </c>
      <c r="AZ84" s="37"/>
      <c r="BA84" s="30"/>
      <c r="BB84" s="31">
        <f>+'Samlet stilling 2015'!$D$78*'Sejladsresultater 2015'!AW84</f>
        <v>4.0740740740740746E-3</v>
      </c>
    </row>
    <row r="85" spans="1:65">
      <c r="B85" s="49">
        <v>1</v>
      </c>
      <c r="C85" s="26"/>
      <c r="D85" s="27"/>
      <c r="E85" s="50" t="s">
        <v>14</v>
      </c>
      <c r="F85" s="29">
        <v>0.79513888888888884</v>
      </c>
      <c r="G85" s="37"/>
      <c r="H85" s="30"/>
      <c r="I85" s="31" t="e">
        <v>#N/A</v>
      </c>
      <c r="J85" s="30"/>
      <c r="K85" s="48"/>
      <c r="L85" s="26"/>
      <c r="M85" s="27"/>
      <c r="N85" s="50" t="s">
        <v>9</v>
      </c>
      <c r="O85" s="29">
        <v>0.79166666666666663</v>
      </c>
      <c r="P85" s="37"/>
      <c r="Q85" s="30"/>
      <c r="R85" s="31">
        <v>1.4583333333333332E-2</v>
      </c>
      <c r="S85" s="30"/>
      <c r="T85" s="46"/>
      <c r="U85" s="26"/>
      <c r="V85" s="27"/>
      <c r="W85" s="50" t="s">
        <v>33</v>
      </c>
      <c r="X85" s="29">
        <v>0.79166666666666663</v>
      </c>
      <c r="Y85" s="37"/>
      <c r="Z85" s="30"/>
      <c r="AA85" s="31" t="e">
        <v>#N/A</v>
      </c>
      <c r="AB85" s="30"/>
      <c r="AC85" s="46"/>
      <c r="AD85" s="26"/>
      <c r="AE85" s="27"/>
      <c r="AF85" s="50" t="s">
        <v>35</v>
      </c>
      <c r="AG85" s="29">
        <v>0.79166666666666663</v>
      </c>
      <c r="AH85" s="37"/>
      <c r="AI85" s="30"/>
      <c r="AJ85" s="31">
        <v>9.5486111111111101E-3</v>
      </c>
      <c r="AK85" s="30"/>
      <c r="AL85" s="26"/>
      <c r="AM85" s="26"/>
      <c r="AN85" s="27"/>
      <c r="AO85" s="50" t="s">
        <v>59</v>
      </c>
      <c r="AP85" s="29">
        <v>0.79166666666666663</v>
      </c>
      <c r="AQ85" s="37"/>
      <c r="AR85" s="30"/>
      <c r="AS85" s="31">
        <v>1.2499999999999999E-2</v>
      </c>
      <c r="AT85" s="30"/>
      <c r="AU85" s="46"/>
      <c r="AV85" s="26"/>
      <c r="AW85" s="27">
        <v>1</v>
      </c>
      <c r="AX85" s="50" t="s">
        <v>17</v>
      </c>
      <c r="AY85" s="29">
        <v>0.79166666666666663</v>
      </c>
      <c r="AZ85" s="37"/>
      <c r="BA85" s="30"/>
      <c r="BB85" s="31">
        <f>+'Samlet stilling 2015'!$D$79*'Sejladsresultater 2015'!AW85</f>
        <v>2.4305555555555556E-3</v>
      </c>
    </row>
    <row r="86" spans="1:65">
      <c r="B86" s="49">
        <v>1</v>
      </c>
      <c r="C86" s="26"/>
      <c r="D86" s="27"/>
      <c r="E86" s="50" t="s">
        <v>1</v>
      </c>
      <c r="F86" s="29">
        <v>0.79513888888888884</v>
      </c>
      <c r="G86" s="37"/>
      <c r="H86" s="30"/>
      <c r="I86" s="31">
        <v>1.4583333333333332E-2</v>
      </c>
      <c r="J86" s="30"/>
      <c r="K86" s="48"/>
      <c r="L86" s="26"/>
      <c r="M86" s="26"/>
      <c r="N86" s="50" t="s">
        <v>10</v>
      </c>
      <c r="O86" s="29">
        <v>0.79166666666666663</v>
      </c>
      <c r="P86" s="37"/>
      <c r="Q86" s="26"/>
      <c r="R86" s="31">
        <v>1.4930555555555556E-2</v>
      </c>
      <c r="S86" s="35"/>
      <c r="T86" s="46"/>
      <c r="U86" s="26"/>
      <c r="V86" s="27"/>
      <c r="W86" s="50" t="s">
        <v>36</v>
      </c>
      <c r="X86" s="29">
        <v>0.79166666666666663</v>
      </c>
      <c r="Y86" s="37"/>
      <c r="Z86" s="30"/>
      <c r="AA86" s="31">
        <v>1.2060185185185186E-2</v>
      </c>
      <c r="AB86" s="30"/>
      <c r="AC86" s="46"/>
      <c r="AD86" s="26"/>
      <c r="AE86" s="26"/>
      <c r="AF86" s="50" t="s">
        <v>89</v>
      </c>
      <c r="AG86" s="29">
        <v>0.79166666666666663</v>
      </c>
      <c r="AH86" s="37"/>
      <c r="AI86" s="30"/>
      <c r="AJ86" s="31">
        <v>9.5486111111111101E-3</v>
      </c>
      <c r="AK86" s="30"/>
      <c r="AL86" s="26"/>
      <c r="AM86" s="26"/>
      <c r="AN86" s="27"/>
      <c r="AO86" s="50" t="s">
        <v>42</v>
      </c>
      <c r="AP86" s="29">
        <v>0.79166666666666663</v>
      </c>
      <c r="AQ86" s="37"/>
      <c r="AR86" s="30"/>
      <c r="AS86" s="31">
        <v>1.0416666666666666E-2</v>
      </c>
      <c r="AT86" s="30"/>
      <c r="AU86" s="46"/>
      <c r="AV86" s="26"/>
      <c r="AW86" s="27">
        <v>1</v>
      </c>
      <c r="AX86" s="50" t="s">
        <v>20</v>
      </c>
      <c r="AY86" s="29">
        <v>0.79166666666666663</v>
      </c>
      <c r="AZ86" s="37"/>
      <c r="BA86" s="30"/>
      <c r="BB86" s="31">
        <f>+'Samlet stilling 2015'!$D$75*'Sejladsresultater 2015'!AW86</f>
        <v>2.1180555555555553E-3</v>
      </c>
    </row>
    <row r="87" spans="1:65">
      <c r="B87" s="49">
        <v>1</v>
      </c>
      <c r="C87" s="26"/>
      <c r="D87" s="27"/>
      <c r="E87" s="50" t="s">
        <v>25</v>
      </c>
      <c r="F87" s="29">
        <v>0.79513888888888884</v>
      </c>
      <c r="G87" s="37"/>
      <c r="H87" s="30"/>
      <c r="I87" s="31">
        <v>1.7881944444444443E-2</v>
      </c>
      <c r="J87" s="30"/>
      <c r="K87" s="48"/>
      <c r="L87" s="26"/>
      <c r="M87" s="27"/>
      <c r="N87" s="50" t="s">
        <v>81</v>
      </c>
      <c r="O87" s="29">
        <v>0.79166666666666663</v>
      </c>
      <c r="P87" s="37"/>
      <c r="Q87" s="27"/>
      <c r="R87" s="31">
        <v>1.3194444444444444E-2</v>
      </c>
      <c r="S87" s="30"/>
      <c r="T87" s="46"/>
      <c r="U87" s="26"/>
      <c r="V87" s="27"/>
      <c r="W87" s="50" t="s">
        <v>26</v>
      </c>
      <c r="X87" s="29">
        <v>0.79166666666666663</v>
      </c>
      <c r="Y87" s="37"/>
      <c r="Z87" s="30"/>
      <c r="AA87" s="31">
        <v>1.2060185185185186E-2</v>
      </c>
      <c r="AB87" s="30"/>
      <c r="AC87" s="46"/>
      <c r="AD87" s="26"/>
      <c r="AE87" s="26"/>
      <c r="AF87" s="50" t="s">
        <v>90</v>
      </c>
      <c r="AG87" s="29">
        <v>0.79166666666666663</v>
      </c>
      <c r="AH87" s="37"/>
      <c r="AI87" s="26"/>
      <c r="AJ87" s="31">
        <v>9.5486111111111101E-3</v>
      </c>
      <c r="AK87" s="35"/>
      <c r="AL87" s="26"/>
      <c r="AM87" s="26"/>
      <c r="AN87" s="27"/>
      <c r="AO87" s="50" t="s">
        <v>87</v>
      </c>
      <c r="AP87" s="29">
        <v>0.79166666666666663</v>
      </c>
      <c r="AQ87" s="37"/>
      <c r="AR87" s="30"/>
      <c r="AS87" s="31" t="e">
        <v>#N/A</v>
      </c>
      <c r="AT87" s="30"/>
      <c r="AU87" s="46"/>
      <c r="AV87" s="26"/>
      <c r="AW87" s="26"/>
      <c r="AX87" s="28"/>
      <c r="AY87" s="29"/>
      <c r="AZ87" s="66"/>
      <c r="BA87" s="30"/>
      <c r="BB87" s="31"/>
    </row>
    <row r="88" spans="1:65">
      <c r="B88" s="49">
        <v>1</v>
      </c>
      <c r="C88" s="26"/>
      <c r="D88" s="26"/>
      <c r="E88" s="50" t="s">
        <v>73</v>
      </c>
      <c r="F88" s="29">
        <v>0.79513888888888884</v>
      </c>
      <c r="G88" s="37"/>
      <c r="H88" s="26"/>
      <c r="I88" s="31">
        <v>1.3194444444444444E-2</v>
      </c>
      <c r="J88" s="30"/>
      <c r="K88" s="47"/>
      <c r="L88" s="26"/>
      <c r="M88" s="27"/>
      <c r="N88" s="50" t="s">
        <v>60</v>
      </c>
      <c r="O88" s="29">
        <v>0.79166666666666663</v>
      </c>
      <c r="P88" s="37"/>
      <c r="Q88" s="27"/>
      <c r="R88" s="31">
        <v>1.3194444444444444E-2</v>
      </c>
      <c r="S88" s="35"/>
      <c r="T88" s="46"/>
      <c r="U88" s="26"/>
      <c r="V88" s="26"/>
      <c r="W88" s="50" t="s">
        <v>18</v>
      </c>
      <c r="X88" s="29">
        <v>0.79166666666666663</v>
      </c>
      <c r="Y88" s="37"/>
      <c r="Z88" s="30"/>
      <c r="AA88" s="31" t="e">
        <v>#N/A</v>
      </c>
      <c r="AB88" s="30"/>
      <c r="AC88" s="46"/>
      <c r="AD88" s="26"/>
      <c r="AE88" s="27"/>
      <c r="AF88" s="50" t="s">
        <v>45</v>
      </c>
      <c r="AG88" s="29">
        <v>0.79166666666666663</v>
      </c>
      <c r="AH88" s="37"/>
      <c r="AI88" s="26"/>
      <c r="AJ88" s="31">
        <v>9.5486111111111101E-3</v>
      </c>
      <c r="AK88" s="30"/>
      <c r="AL88" s="33"/>
      <c r="AM88" s="26"/>
      <c r="AN88" s="26"/>
      <c r="AO88" s="50" t="s">
        <v>88</v>
      </c>
      <c r="AP88" s="29">
        <v>0.79166666666666663</v>
      </c>
      <c r="AQ88" s="37"/>
      <c r="AR88" s="26"/>
      <c r="AS88" s="31">
        <v>1.1284722222222222E-2</v>
      </c>
      <c r="AT88" s="35"/>
      <c r="AU88" s="26"/>
      <c r="AV88" s="26"/>
      <c r="AW88" s="26"/>
      <c r="AX88" s="28"/>
      <c r="AY88" s="29"/>
      <c r="AZ88" s="66"/>
      <c r="BA88" s="30"/>
      <c r="BB88" s="31"/>
    </row>
    <row r="89" spans="1:65">
      <c r="B89" s="49">
        <v>1</v>
      </c>
      <c r="C89" s="26"/>
      <c r="D89" s="26"/>
      <c r="E89" s="50" t="s">
        <v>82</v>
      </c>
      <c r="F89" s="29">
        <v>0.79513888888888884</v>
      </c>
      <c r="G89" s="37"/>
      <c r="H89" s="26"/>
      <c r="I89" s="31" t="e">
        <v>#N/A</v>
      </c>
      <c r="J89" s="35"/>
      <c r="K89" s="26"/>
      <c r="L89" s="26"/>
      <c r="M89" s="26"/>
      <c r="N89" s="50" t="s">
        <v>114</v>
      </c>
      <c r="O89" s="29">
        <v>0.79166666666666663</v>
      </c>
      <c r="P89" s="37"/>
      <c r="Q89" s="26"/>
      <c r="R89" s="31">
        <f>+'Samlet stilling 2015'!D42</f>
        <v>1.2060185185185186E-2</v>
      </c>
      <c r="S89" s="35"/>
      <c r="T89" s="46"/>
      <c r="U89" s="26"/>
      <c r="V89" s="26"/>
      <c r="W89" s="50" t="s">
        <v>83</v>
      </c>
      <c r="X89" s="29">
        <v>0.79166666666666663</v>
      </c>
      <c r="Y89" s="37"/>
      <c r="Z89" s="30"/>
      <c r="AA89" s="31" t="e">
        <v>#N/A</v>
      </c>
      <c r="AB89" s="30"/>
      <c r="AC89" s="46"/>
      <c r="AD89" s="26"/>
      <c r="AE89" s="26"/>
      <c r="AF89" s="26"/>
      <c r="AG89" s="26"/>
      <c r="AH89" s="26"/>
      <c r="AI89" s="26"/>
      <c r="AJ89" s="36"/>
      <c r="AK89" s="35"/>
      <c r="AL89" s="26"/>
      <c r="AM89" s="26"/>
      <c r="AN89" s="26"/>
      <c r="AO89" s="50" t="s">
        <v>61</v>
      </c>
      <c r="AP89" s="29">
        <v>0.79166666666666663</v>
      </c>
      <c r="AQ89" s="37"/>
      <c r="AR89" s="26"/>
      <c r="AS89" s="31">
        <v>1.7094907407407409E-2</v>
      </c>
      <c r="AT89" s="35"/>
      <c r="AU89" s="26"/>
      <c r="AV89" s="26"/>
      <c r="AW89" s="26"/>
      <c r="AX89" s="26"/>
      <c r="AY89" s="26"/>
      <c r="AZ89" s="26"/>
      <c r="BA89" s="26"/>
      <c r="BB89" s="36"/>
    </row>
    <row r="90" spans="1:65">
      <c r="B90" s="26"/>
      <c r="C90" s="26"/>
      <c r="D90" s="26"/>
      <c r="E90" s="26"/>
      <c r="F90" s="26"/>
      <c r="G90" s="26"/>
      <c r="H90" s="26"/>
      <c r="I90" s="26"/>
      <c r="J90" s="35"/>
      <c r="K90" s="26"/>
      <c r="L90" s="26"/>
      <c r="M90" s="26"/>
      <c r="N90" s="50" t="s">
        <v>86</v>
      </c>
      <c r="O90" s="29">
        <v>0.79166666666666663</v>
      </c>
      <c r="P90" s="37"/>
      <c r="Q90" s="26"/>
      <c r="R90" s="31" t="e">
        <v>#N/A</v>
      </c>
      <c r="S90" s="35"/>
      <c r="T90" s="46"/>
      <c r="U90" s="26"/>
      <c r="V90" s="26"/>
      <c r="W90" s="50" t="s">
        <v>84</v>
      </c>
      <c r="X90" s="29">
        <v>0.79166666666666663</v>
      </c>
      <c r="Y90" s="37"/>
      <c r="Z90" s="30"/>
      <c r="AA90" s="31" t="e">
        <v>#N/A</v>
      </c>
      <c r="AB90" s="30"/>
      <c r="AC90" s="46"/>
      <c r="AD90" s="26"/>
      <c r="AE90" s="26"/>
      <c r="AF90" s="26"/>
      <c r="AG90" s="26"/>
      <c r="AH90" s="26"/>
      <c r="AI90" s="26"/>
      <c r="AJ90" s="36"/>
      <c r="AK90" s="35"/>
      <c r="AL90" s="26"/>
      <c r="AM90" s="26"/>
      <c r="AN90" s="26"/>
      <c r="AO90" s="26"/>
      <c r="AP90" s="26"/>
      <c r="AQ90" s="26"/>
      <c r="AR90" s="26"/>
      <c r="AS90" s="36"/>
      <c r="AT90" s="35"/>
      <c r="AU90" s="26"/>
      <c r="AV90" s="26"/>
      <c r="AW90" s="26"/>
      <c r="AX90" s="26"/>
      <c r="AY90" s="26"/>
      <c r="AZ90" s="26"/>
      <c r="BA90" s="26"/>
      <c r="BB90" s="36"/>
    </row>
    <row r="91" spans="1:65">
      <c r="B91" s="49"/>
      <c r="C91" s="26"/>
      <c r="D91" s="26"/>
      <c r="E91" s="26"/>
      <c r="F91" s="26"/>
      <c r="G91" s="26"/>
      <c r="H91" s="26"/>
      <c r="I91" s="36"/>
      <c r="J91" s="35"/>
      <c r="K91" s="26"/>
      <c r="L91" s="26"/>
      <c r="M91" s="26"/>
      <c r="N91" s="26"/>
      <c r="O91" s="26"/>
      <c r="P91" s="26"/>
      <c r="Q91" s="26"/>
      <c r="R91" s="36"/>
      <c r="S91" s="35"/>
      <c r="T91" s="26"/>
      <c r="U91" s="26"/>
      <c r="V91" s="26"/>
      <c r="W91" s="50" t="s">
        <v>85</v>
      </c>
      <c r="X91" s="29">
        <v>0.79166666666666663</v>
      </c>
      <c r="Y91" s="37"/>
      <c r="Z91" s="30"/>
      <c r="AA91" s="31" t="e">
        <v>#N/A</v>
      </c>
      <c r="AB91" s="30"/>
      <c r="AC91" s="46"/>
      <c r="AD91" s="26"/>
      <c r="AE91" s="26"/>
      <c r="AF91" s="26"/>
      <c r="AG91" s="26"/>
      <c r="AH91" s="26"/>
      <c r="AI91" s="26"/>
      <c r="AJ91" s="36"/>
      <c r="AK91" s="35"/>
      <c r="AL91" s="26"/>
      <c r="AM91" s="26"/>
      <c r="AN91" s="26"/>
      <c r="AO91" s="26"/>
      <c r="AP91" s="26"/>
      <c r="AQ91" s="26"/>
      <c r="AR91" s="26"/>
      <c r="AS91" s="36"/>
      <c r="AT91" s="35"/>
      <c r="AU91" s="26"/>
      <c r="AV91" s="26"/>
      <c r="AW91" s="26"/>
      <c r="AX91" s="26"/>
      <c r="AY91" s="26"/>
      <c r="AZ91" s="26"/>
      <c r="BA91" s="26"/>
      <c r="BB91" s="36"/>
    </row>
    <row r="94" spans="1:65">
      <c r="A94" s="14" t="s">
        <v>121</v>
      </c>
      <c r="B94" s="49">
        <v>1</v>
      </c>
      <c r="C94" s="26"/>
      <c r="D94" s="27"/>
      <c r="E94" s="50" t="s">
        <v>58</v>
      </c>
      <c r="F94" s="29">
        <v>0.75347222222222221</v>
      </c>
      <c r="G94" s="37"/>
      <c r="H94" s="30"/>
      <c r="I94" s="31">
        <v>1.5972222222222224E-2</v>
      </c>
      <c r="J94" s="30"/>
      <c r="K94" s="46"/>
      <c r="L94" s="26"/>
      <c r="M94" s="27"/>
      <c r="N94" s="50" t="s">
        <v>24</v>
      </c>
      <c r="O94" s="29">
        <v>0.75</v>
      </c>
      <c r="P94" s="37"/>
      <c r="Q94" s="30"/>
      <c r="R94" s="31">
        <v>1.7094907407407409E-2</v>
      </c>
      <c r="S94" s="30"/>
      <c r="T94" s="46"/>
      <c r="U94" s="26"/>
      <c r="V94" s="27"/>
      <c r="W94" s="50" t="s">
        <v>31</v>
      </c>
      <c r="X94" s="29">
        <v>0.75</v>
      </c>
      <c r="Y94" s="37">
        <v>0.8416203703703703</v>
      </c>
      <c r="Z94" s="30">
        <f>+Y94-X94</f>
        <v>9.1620370370370297E-2</v>
      </c>
      <c r="AA94" s="31">
        <v>1.3194444444444444E-2</v>
      </c>
      <c r="AB94" s="30">
        <f>+AA94+Z94</f>
        <v>0.10481481481481474</v>
      </c>
      <c r="AC94" s="46">
        <v>11</v>
      </c>
      <c r="AD94" s="26"/>
      <c r="AE94" s="27"/>
      <c r="AF94" s="50" t="s">
        <v>37</v>
      </c>
      <c r="AG94" s="29">
        <v>0.75</v>
      </c>
      <c r="AH94" s="37"/>
      <c r="AI94" s="30"/>
      <c r="AJ94" s="31">
        <v>9.5486111111111101E-3</v>
      </c>
      <c r="AK94" s="30"/>
      <c r="AL94" s="32"/>
      <c r="AM94" s="26"/>
      <c r="AN94" s="27"/>
      <c r="AO94" s="50" t="s">
        <v>6</v>
      </c>
      <c r="AP94" s="29">
        <v>0.75</v>
      </c>
      <c r="AQ94" s="37"/>
      <c r="AR94" s="30"/>
      <c r="AS94" s="31">
        <v>1.1284722222222222E-2</v>
      </c>
      <c r="AT94" s="30"/>
      <c r="AU94" s="46"/>
      <c r="AV94" s="26"/>
      <c r="AW94" s="27">
        <v>1</v>
      </c>
      <c r="AX94" s="50" t="s">
        <v>46</v>
      </c>
      <c r="AY94" s="29">
        <v>0.75</v>
      </c>
      <c r="AZ94" s="37"/>
      <c r="BA94" s="30"/>
      <c r="BB94" s="31">
        <f>+'Samlet stilling 2015'!$D$77*'Sejladsresultater 2015'!AW94</f>
        <v>2.1180555555555553E-3</v>
      </c>
      <c r="BG94" s="50" t="s">
        <v>110</v>
      </c>
      <c r="BH94" s="29">
        <v>0.75</v>
      </c>
      <c r="BI94" s="37">
        <v>0.82616898148148143</v>
      </c>
      <c r="BJ94" s="30">
        <f>+BI94-BH94</f>
        <v>7.6168981481481435E-2</v>
      </c>
      <c r="BK94" s="31">
        <v>1.4236111111111111E-2</v>
      </c>
      <c r="BL94" s="30">
        <f>+BK94+BJ94</f>
        <v>9.0405092592592551E-2</v>
      </c>
      <c r="BM94" s="48">
        <v>12.25</v>
      </c>
    </row>
    <row r="95" spans="1:65">
      <c r="B95" s="49">
        <v>1</v>
      </c>
      <c r="C95" s="26"/>
      <c r="D95" s="27"/>
      <c r="E95" s="50" t="s">
        <v>43</v>
      </c>
      <c r="F95" s="29">
        <v>0.75347222222222221</v>
      </c>
      <c r="G95" s="37"/>
      <c r="H95" s="30"/>
      <c r="I95" s="31">
        <v>1.6574074074074074E-2</v>
      </c>
      <c r="J95" s="30"/>
      <c r="K95" s="46"/>
      <c r="L95" s="26"/>
      <c r="M95" s="27"/>
      <c r="N95" s="50" t="s">
        <v>38</v>
      </c>
      <c r="O95" s="29">
        <v>0.75</v>
      </c>
      <c r="P95" s="37">
        <v>0.84222222222222232</v>
      </c>
      <c r="Q95" s="30">
        <f>+P95-O95</f>
        <v>9.2222222222222316E-2</v>
      </c>
      <c r="R95" s="31">
        <v>1.996527777777778E-2</v>
      </c>
      <c r="S95" s="30">
        <f>+R95+Q95</f>
        <v>0.11218750000000009</v>
      </c>
      <c r="T95" s="46">
        <v>11</v>
      </c>
      <c r="U95" s="26"/>
      <c r="V95" s="27"/>
      <c r="W95" s="50" t="s">
        <v>8</v>
      </c>
      <c r="X95" s="29">
        <v>0.75</v>
      </c>
      <c r="Y95" s="37">
        <v>0.84403935185185175</v>
      </c>
      <c r="Z95" s="30">
        <f>+Y95-X95</f>
        <v>9.4039351851851749E-2</v>
      </c>
      <c r="AA95" s="31">
        <v>1.3888888888888888E-2</v>
      </c>
      <c r="AB95" s="30">
        <f>+AA95+Z95</f>
        <v>0.10792824074074064</v>
      </c>
      <c r="AC95" s="46">
        <v>10</v>
      </c>
      <c r="AD95" s="26"/>
      <c r="AE95" s="27"/>
      <c r="AF95" s="50" t="s">
        <v>75</v>
      </c>
      <c r="AG95" s="29">
        <v>0.75</v>
      </c>
      <c r="AH95" s="37"/>
      <c r="AI95" s="30"/>
      <c r="AJ95" s="31">
        <v>9.5486111111111101E-3</v>
      </c>
      <c r="AK95" s="30"/>
      <c r="AL95" s="34"/>
      <c r="AM95" s="26"/>
      <c r="AN95" s="27"/>
      <c r="AO95" s="50" t="s">
        <v>0</v>
      </c>
      <c r="AP95" s="29">
        <v>0.75</v>
      </c>
      <c r="AQ95" s="37"/>
      <c r="AR95" s="30"/>
      <c r="AS95" s="31">
        <v>1.4236111111111111E-2</v>
      </c>
      <c r="AT95" s="30"/>
      <c r="AU95" s="46"/>
      <c r="AV95" s="26"/>
      <c r="AW95" s="27">
        <v>1</v>
      </c>
      <c r="AX95" s="50" t="s">
        <v>41</v>
      </c>
      <c r="AY95" s="29">
        <v>0.75</v>
      </c>
      <c r="AZ95" s="37">
        <v>0.86597222222222225</v>
      </c>
      <c r="BA95" s="30">
        <f>+AZ95-AY95</f>
        <v>0.11597222222222225</v>
      </c>
      <c r="BB95" s="31">
        <f>+'Samlet stilling 2015'!$D$74*'Sejladsresultater 2015'!AW95</f>
        <v>4.9884259259259265E-3</v>
      </c>
      <c r="BC95" s="22">
        <f>+BB95+BA95</f>
        <v>0.12096064814814818</v>
      </c>
      <c r="BD95" s="14">
        <v>12.25</v>
      </c>
    </row>
    <row r="96" spans="1:65">
      <c r="B96" s="49">
        <v>1</v>
      </c>
      <c r="C96" s="26"/>
      <c r="D96" s="27"/>
      <c r="E96" s="50" t="s">
        <v>44</v>
      </c>
      <c r="F96" s="29">
        <v>0.75347222222222221</v>
      </c>
      <c r="G96" s="37"/>
      <c r="H96" s="30"/>
      <c r="I96" s="31">
        <v>1.6574074074074074E-2</v>
      </c>
      <c r="J96" s="30"/>
      <c r="K96" s="46"/>
      <c r="L96" s="26"/>
      <c r="M96" s="27"/>
      <c r="N96" s="50" t="s">
        <v>47</v>
      </c>
      <c r="O96" s="29">
        <v>0.75</v>
      </c>
      <c r="P96" s="37"/>
      <c r="Q96" s="30"/>
      <c r="R96" s="31">
        <v>1.9178240740740742E-2</v>
      </c>
      <c r="S96" s="30"/>
      <c r="T96" s="46"/>
      <c r="U96" s="26"/>
      <c r="V96" s="27"/>
      <c r="W96" s="50" t="s">
        <v>7</v>
      </c>
      <c r="X96" s="29">
        <v>0.75</v>
      </c>
      <c r="Y96" s="37">
        <v>0.8413425925925927</v>
      </c>
      <c r="Z96" s="30">
        <f>+Y96-X96</f>
        <v>9.1342592592592697E-2</v>
      </c>
      <c r="AA96" s="31">
        <v>1.3194444444444444E-2</v>
      </c>
      <c r="AB96" s="30">
        <f>+AA96+Z96</f>
        <v>0.10453703703703714</v>
      </c>
      <c r="AC96" s="46">
        <v>12.25</v>
      </c>
      <c r="AD96" s="26"/>
      <c r="AE96" s="27"/>
      <c r="AF96" s="50" t="s">
        <v>12</v>
      </c>
      <c r="AG96" s="29">
        <v>0.75</v>
      </c>
      <c r="AH96" s="37"/>
      <c r="AI96" s="30"/>
      <c r="AJ96" s="31">
        <v>9.5486111111111101E-3</v>
      </c>
      <c r="AK96" s="30"/>
      <c r="AL96" s="34"/>
      <c r="AM96" s="26"/>
      <c r="AN96" s="27"/>
      <c r="AO96" s="50" t="s">
        <v>13</v>
      </c>
      <c r="AP96" s="29">
        <v>0.75</v>
      </c>
      <c r="AQ96" s="37"/>
      <c r="AR96" s="30"/>
      <c r="AS96" s="31">
        <v>1.2499999999999999E-2</v>
      </c>
      <c r="AT96" s="30"/>
      <c r="AU96" s="46"/>
      <c r="AV96" s="26"/>
      <c r="AW96" s="27">
        <v>1</v>
      </c>
      <c r="AX96" s="50" t="s">
        <v>19</v>
      </c>
      <c r="AY96" s="29">
        <v>0.75</v>
      </c>
      <c r="AZ96" s="37"/>
      <c r="BA96" s="30"/>
      <c r="BB96" s="31">
        <f>+'Samlet stilling 2015'!$D$76*'Sejladsresultater 2015'!AW96</f>
        <v>2.1180555555555553E-3</v>
      </c>
    </row>
    <row r="97" spans="1:65">
      <c r="B97" s="49">
        <v>1</v>
      </c>
      <c r="C97" s="26"/>
      <c r="D97" s="27"/>
      <c r="E97" s="50" t="s">
        <v>74</v>
      </c>
      <c r="F97" s="29">
        <v>0.75347222222222221</v>
      </c>
      <c r="G97" s="37"/>
      <c r="H97" s="30"/>
      <c r="I97" s="31">
        <v>1.7094907407407409E-2</v>
      </c>
      <c r="J97" s="30"/>
      <c r="K97" s="46"/>
      <c r="L97" s="26"/>
      <c r="M97" s="27"/>
      <c r="N97" s="50" t="s">
        <v>39</v>
      </c>
      <c r="O97" s="29">
        <v>0.75</v>
      </c>
      <c r="P97" s="37"/>
      <c r="Q97" s="30"/>
      <c r="R97" s="31">
        <v>1.5277777777777777E-2</v>
      </c>
      <c r="S97" s="30"/>
      <c r="T97" s="46"/>
      <c r="U97" s="26"/>
      <c r="V97" s="27"/>
      <c r="W97" s="50" t="s">
        <v>23</v>
      </c>
      <c r="X97" s="29">
        <v>0.75</v>
      </c>
      <c r="Y97" s="37"/>
      <c r="Z97" s="30"/>
      <c r="AA97" s="31">
        <v>1.2060185185185186E-2</v>
      </c>
      <c r="AB97" s="30"/>
      <c r="AC97" s="46"/>
      <c r="AD97" s="26"/>
      <c r="AE97" s="27"/>
      <c r="AF97" s="50" t="s">
        <v>22</v>
      </c>
      <c r="AG97" s="29">
        <v>0.75</v>
      </c>
      <c r="AH97" s="37"/>
      <c r="AI97" s="30"/>
      <c r="AJ97" s="31">
        <v>9.5486111111111101E-3</v>
      </c>
      <c r="AK97" s="30"/>
      <c r="AL97" s="34"/>
      <c r="AM97" s="26"/>
      <c r="AN97" s="27"/>
      <c r="AO97" s="50" t="s">
        <v>71</v>
      </c>
      <c r="AP97" s="29">
        <v>0.75</v>
      </c>
      <c r="AQ97" s="37"/>
      <c r="AR97" s="30"/>
      <c r="AS97" s="31">
        <v>1.2060185185185186E-2</v>
      </c>
      <c r="AT97" s="30"/>
      <c r="AU97" s="46"/>
      <c r="AV97" s="26"/>
      <c r="AW97" s="27">
        <v>1</v>
      </c>
      <c r="AX97" s="50" t="s">
        <v>11</v>
      </c>
      <c r="AY97" s="29">
        <v>0.75</v>
      </c>
      <c r="AZ97" s="37"/>
      <c r="BA97" s="30"/>
      <c r="BB97" s="31">
        <f>+'Samlet stilling 2015'!$D$78*'Sejladsresultater 2015'!AW97</f>
        <v>4.0740740740740746E-3</v>
      </c>
    </row>
    <row r="98" spans="1:65">
      <c r="B98" s="49">
        <v>1</v>
      </c>
      <c r="C98" s="26"/>
      <c r="D98" s="27"/>
      <c r="E98" s="50" t="s">
        <v>14</v>
      </c>
      <c r="F98" s="29">
        <v>0.75347222222222221</v>
      </c>
      <c r="G98" s="37"/>
      <c r="H98" s="30"/>
      <c r="I98" s="31" t="e">
        <v>#N/A</v>
      </c>
      <c r="J98" s="30"/>
      <c r="K98" s="48"/>
      <c r="L98" s="26"/>
      <c r="M98" s="27"/>
      <c r="N98" s="50" t="s">
        <v>9</v>
      </c>
      <c r="O98" s="29">
        <v>0.75</v>
      </c>
      <c r="P98" s="37"/>
      <c r="Q98" s="30"/>
      <c r="R98" s="31">
        <v>1.4583333333333332E-2</v>
      </c>
      <c r="S98" s="30"/>
      <c r="T98" s="46"/>
      <c r="U98" s="26"/>
      <c r="V98" s="27"/>
      <c r="W98" s="50" t="s">
        <v>33</v>
      </c>
      <c r="X98" s="29">
        <v>0.75</v>
      </c>
      <c r="Y98" s="37"/>
      <c r="Z98" s="30"/>
      <c r="AA98" s="31" t="e">
        <v>#N/A</v>
      </c>
      <c r="AB98" s="30"/>
      <c r="AC98" s="46"/>
      <c r="AD98" s="26"/>
      <c r="AE98" s="27"/>
      <c r="AF98" s="50" t="s">
        <v>35</v>
      </c>
      <c r="AG98" s="29">
        <v>0.75</v>
      </c>
      <c r="AH98" s="37"/>
      <c r="AI98" s="30"/>
      <c r="AJ98" s="31">
        <v>9.5486111111111101E-3</v>
      </c>
      <c r="AK98" s="30"/>
      <c r="AL98" s="26"/>
      <c r="AM98" s="26"/>
      <c r="AN98" s="27"/>
      <c r="AO98" s="50" t="s">
        <v>59</v>
      </c>
      <c r="AP98" s="29">
        <v>0.75</v>
      </c>
      <c r="AQ98" s="37"/>
      <c r="AR98" s="30"/>
      <c r="AS98" s="31">
        <v>1.2499999999999999E-2</v>
      </c>
      <c r="AT98" s="30"/>
      <c r="AU98" s="46"/>
      <c r="AV98" s="26"/>
      <c r="AW98" s="27">
        <v>1</v>
      </c>
      <c r="AX98" s="50" t="s">
        <v>17</v>
      </c>
      <c r="AY98" s="29">
        <v>0.75</v>
      </c>
      <c r="AZ98" s="37"/>
      <c r="BA98" s="30"/>
      <c r="BB98" s="31">
        <f>+'Samlet stilling 2015'!$D$79*'Sejladsresultater 2015'!AW98</f>
        <v>2.4305555555555556E-3</v>
      </c>
    </row>
    <row r="99" spans="1:65">
      <c r="B99" s="49">
        <v>1</v>
      </c>
      <c r="C99" s="26"/>
      <c r="D99" s="27"/>
      <c r="E99" s="50" t="s">
        <v>1</v>
      </c>
      <c r="F99" s="29">
        <v>0.75347222222222221</v>
      </c>
      <c r="G99" s="37"/>
      <c r="H99" s="30"/>
      <c r="I99" s="31">
        <v>1.4583333333333332E-2</v>
      </c>
      <c r="J99" s="30"/>
      <c r="K99" s="48"/>
      <c r="L99" s="26"/>
      <c r="M99" s="26"/>
      <c r="N99" s="50" t="s">
        <v>10</v>
      </c>
      <c r="O99" s="29">
        <v>0.75</v>
      </c>
      <c r="P99" s="37">
        <v>0.82979166666666659</v>
      </c>
      <c r="Q99" s="35">
        <f>+P99-O99</f>
        <v>7.9791666666666594E-2</v>
      </c>
      <c r="R99" s="31">
        <v>1.4930555555555556E-2</v>
      </c>
      <c r="S99" s="35">
        <f>+R99+Q99</f>
        <v>9.4722222222222152E-2</v>
      </c>
      <c r="T99" s="46">
        <v>12.25</v>
      </c>
      <c r="U99" s="26"/>
      <c r="V99" s="27"/>
      <c r="W99" s="50" t="s">
        <v>36</v>
      </c>
      <c r="X99" s="29">
        <v>0.75</v>
      </c>
      <c r="Y99" s="37"/>
      <c r="Z99" s="30"/>
      <c r="AA99" s="31">
        <v>1.2060185185185186E-2</v>
      </c>
      <c r="AB99" s="30"/>
      <c r="AC99" s="46"/>
      <c r="AD99" s="26"/>
      <c r="AE99" s="26"/>
      <c r="AF99" s="50" t="s">
        <v>89</v>
      </c>
      <c r="AG99" s="29">
        <v>0.75</v>
      </c>
      <c r="AH99" s="37"/>
      <c r="AI99" s="30"/>
      <c r="AJ99" s="31">
        <v>9.5486111111111101E-3</v>
      </c>
      <c r="AK99" s="30"/>
      <c r="AL99" s="26"/>
      <c r="AM99" s="26"/>
      <c r="AN99" s="27"/>
      <c r="AO99" s="50" t="s">
        <v>42</v>
      </c>
      <c r="AP99" s="29">
        <v>0.75</v>
      </c>
      <c r="AQ99" s="37"/>
      <c r="AR99" s="30"/>
      <c r="AS99" s="31">
        <v>1.0416666666666666E-2</v>
      </c>
      <c r="AT99" s="30"/>
      <c r="AU99" s="46"/>
      <c r="AV99" s="26"/>
      <c r="AW99" s="27">
        <v>1</v>
      </c>
      <c r="AX99" s="50" t="s">
        <v>20</v>
      </c>
      <c r="AY99" s="29">
        <v>0.75</v>
      </c>
      <c r="AZ99" s="37"/>
      <c r="BA99" s="30"/>
      <c r="BB99" s="31">
        <f>+'Samlet stilling 2015'!$D$75*'Sejladsresultater 2015'!AW99</f>
        <v>2.1180555555555553E-3</v>
      </c>
    </row>
    <row r="100" spans="1:65">
      <c r="B100" s="49">
        <v>1</v>
      </c>
      <c r="C100" s="26"/>
      <c r="D100" s="27"/>
      <c r="E100" s="50" t="s">
        <v>25</v>
      </c>
      <c r="F100" s="29">
        <v>0.75347222222222221</v>
      </c>
      <c r="G100" s="37"/>
      <c r="H100" s="30"/>
      <c r="I100" s="31">
        <v>1.7881944444444443E-2</v>
      </c>
      <c r="J100" s="30"/>
      <c r="K100" s="48"/>
      <c r="L100" s="26"/>
      <c r="M100" s="27"/>
      <c r="N100" s="50" t="s">
        <v>81</v>
      </c>
      <c r="O100" s="29">
        <v>0.75</v>
      </c>
      <c r="P100" s="37"/>
      <c r="Q100" s="27"/>
      <c r="R100" s="31">
        <v>1.3194444444444444E-2</v>
      </c>
      <c r="S100" s="30"/>
      <c r="T100" s="46"/>
      <c r="U100" s="26"/>
      <c r="V100" s="27"/>
      <c r="W100" s="50" t="s">
        <v>26</v>
      </c>
      <c r="X100" s="29">
        <v>0.75</v>
      </c>
      <c r="Y100" s="37"/>
      <c r="Z100" s="30"/>
      <c r="AA100" s="31">
        <v>1.2060185185185186E-2</v>
      </c>
      <c r="AB100" s="30"/>
      <c r="AC100" s="46"/>
      <c r="AD100" s="26"/>
      <c r="AE100" s="26"/>
      <c r="AF100" s="50" t="s">
        <v>90</v>
      </c>
      <c r="AG100" s="29">
        <v>0.75</v>
      </c>
      <c r="AH100" s="37"/>
      <c r="AI100" s="26"/>
      <c r="AJ100" s="31">
        <v>9.5486111111111101E-3</v>
      </c>
      <c r="AK100" s="35"/>
      <c r="AL100" s="26"/>
      <c r="AM100" s="26"/>
      <c r="AN100" s="27"/>
      <c r="AO100" s="50" t="s">
        <v>87</v>
      </c>
      <c r="AP100" s="29">
        <v>0.75</v>
      </c>
      <c r="AQ100" s="37"/>
      <c r="AR100" s="30"/>
      <c r="AS100" s="31" t="e">
        <v>#N/A</v>
      </c>
      <c r="AT100" s="30"/>
      <c r="AU100" s="46"/>
      <c r="AV100" s="26"/>
      <c r="AW100" s="26"/>
      <c r="AX100" s="28"/>
      <c r="AY100" s="29"/>
      <c r="AZ100" s="66"/>
      <c r="BA100" s="30"/>
      <c r="BB100" s="31"/>
    </row>
    <row r="101" spans="1:65">
      <c r="B101" s="49">
        <v>1</v>
      </c>
      <c r="C101" s="26"/>
      <c r="D101" s="26"/>
      <c r="E101" s="50" t="s">
        <v>73</v>
      </c>
      <c r="F101" s="29">
        <v>0.75347222222222221</v>
      </c>
      <c r="G101" s="37"/>
      <c r="H101" s="26"/>
      <c r="I101" s="31">
        <v>1.3194444444444444E-2</v>
      </c>
      <c r="J101" s="30"/>
      <c r="K101" s="47"/>
      <c r="L101" s="26"/>
      <c r="M101" s="27"/>
      <c r="N101" s="50" t="s">
        <v>60</v>
      </c>
      <c r="O101" s="29">
        <v>0.75</v>
      </c>
      <c r="P101" s="37"/>
      <c r="Q101" s="27"/>
      <c r="R101" s="31">
        <v>1.3194444444444444E-2</v>
      </c>
      <c r="S101" s="35"/>
      <c r="T101" s="46"/>
      <c r="U101" s="26"/>
      <c r="V101" s="26"/>
      <c r="W101" s="50" t="s">
        <v>18</v>
      </c>
      <c r="X101" s="29">
        <v>0.75</v>
      </c>
      <c r="Y101" s="37"/>
      <c r="Z101" s="30"/>
      <c r="AA101" s="31" t="e">
        <v>#N/A</v>
      </c>
      <c r="AB101" s="30"/>
      <c r="AC101" s="46"/>
      <c r="AD101" s="26"/>
      <c r="AE101" s="27"/>
      <c r="AF101" s="50" t="s">
        <v>45</v>
      </c>
      <c r="AG101" s="29">
        <v>0.75</v>
      </c>
      <c r="AH101" s="37"/>
      <c r="AI101" s="26"/>
      <c r="AJ101" s="31">
        <v>9.5486111111111101E-3</v>
      </c>
      <c r="AK101" s="30"/>
      <c r="AL101" s="33"/>
      <c r="AM101" s="26"/>
      <c r="AN101" s="26"/>
      <c r="AO101" s="50" t="s">
        <v>88</v>
      </c>
      <c r="AP101" s="29">
        <v>0.75</v>
      </c>
      <c r="AQ101" s="37"/>
      <c r="AR101" s="26"/>
      <c r="AS101" s="31">
        <v>1.1284722222222222E-2</v>
      </c>
      <c r="AT101" s="35"/>
      <c r="AU101" s="26"/>
      <c r="AV101" s="26"/>
      <c r="AW101" s="26"/>
      <c r="AX101" s="28"/>
      <c r="AY101" s="29"/>
      <c r="AZ101" s="66"/>
      <c r="BA101" s="30"/>
      <c r="BB101" s="31"/>
    </row>
    <row r="102" spans="1:65">
      <c r="B102" s="49">
        <v>1</v>
      </c>
      <c r="C102" s="26"/>
      <c r="D102" s="26"/>
      <c r="E102" s="50" t="s">
        <v>82</v>
      </c>
      <c r="F102" s="29">
        <v>0.75347222222222221</v>
      </c>
      <c r="G102" s="37"/>
      <c r="H102" s="26"/>
      <c r="I102" s="31" t="e">
        <v>#N/A</v>
      </c>
      <c r="J102" s="35"/>
      <c r="K102" s="26"/>
      <c r="L102" s="26"/>
      <c r="M102" s="26"/>
      <c r="N102" s="50" t="s">
        <v>114</v>
      </c>
      <c r="O102" s="29">
        <v>0.75</v>
      </c>
      <c r="P102" s="37"/>
      <c r="Q102" s="26"/>
      <c r="R102" s="31">
        <f>+'Samlet stilling 2015'!D52</f>
        <v>9.1087962962962971E-3</v>
      </c>
      <c r="S102" s="35"/>
      <c r="T102" s="46"/>
      <c r="U102" s="26"/>
      <c r="V102" s="26"/>
      <c r="W102" s="50" t="s">
        <v>83</v>
      </c>
      <c r="X102" s="29">
        <v>0.75</v>
      </c>
      <c r="Y102" s="37"/>
      <c r="Z102" s="30"/>
      <c r="AA102" s="31" t="e">
        <v>#N/A</v>
      </c>
      <c r="AB102" s="30"/>
      <c r="AC102" s="46"/>
      <c r="AD102" s="26"/>
      <c r="AE102" s="26"/>
      <c r="AF102" s="26"/>
      <c r="AG102" s="26"/>
      <c r="AH102" s="26"/>
      <c r="AI102" s="26"/>
      <c r="AJ102" s="36"/>
      <c r="AK102" s="35"/>
      <c r="AL102" s="26"/>
      <c r="AM102" s="26"/>
      <c r="AN102" s="26"/>
      <c r="AO102" s="50" t="s">
        <v>61</v>
      </c>
      <c r="AP102" s="29">
        <v>0.75</v>
      </c>
      <c r="AQ102" s="37"/>
      <c r="AR102" s="26"/>
      <c r="AS102" s="31">
        <v>1.7094907407407409E-2</v>
      </c>
      <c r="AT102" s="35"/>
      <c r="AU102" s="26"/>
      <c r="AV102" s="26"/>
      <c r="AW102" s="26"/>
      <c r="AX102" s="26"/>
      <c r="AY102" s="26"/>
      <c r="AZ102" s="26"/>
      <c r="BA102" s="26"/>
      <c r="BB102" s="36"/>
    </row>
    <row r="103" spans="1:65">
      <c r="B103" s="26"/>
      <c r="C103" s="26"/>
      <c r="D103" s="26"/>
      <c r="E103" s="26"/>
      <c r="F103" s="26"/>
      <c r="G103" s="26"/>
      <c r="H103" s="26"/>
      <c r="I103" s="26"/>
      <c r="J103" s="35"/>
      <c r="K103" s="26"/>
      <c r="L103" s="26"/>
      <c r="M103" s="26"/>
      <c r="N103" s="50" t="s">
        <v>86</v>
      </c>
      <c r="O103" s="29">
        <v>0.75</v>
      </c>
      <c r="P103" s="37"/>
      <c r="Q103" s="26"/>
      <c r="R103" s="31" t="e">
        <v>#N/A</v>
      </c>
      <c r="S103" s="35"/>
      <c r="T103" s="46"/>
      <c r="U103" s="26"/>
      <c r="V103" s="26"/>
      <c r="W103" s="50" t="s">
        <v>84</v>
      </c>
      <c r="X103" s="29">
        <v>0.75</v>
      </c>
      <c r="Y103" s="37"/>
      <c r="Z103" s="30"/>
      <c r="AA103" s="31" t="e">
        <v>#N/A</v>
      </c>
      <c r="AB103" s="30"/>
      <c r="AC103" s="46"/>
      <c r="AD103" s="26"/>
      <c r="AE103" s="26"/>
      <c r="AF103" s="26"/>
      <c r="AG103" s="26"/>
      <c r="AH103" s="26"/>
      <c r="AI103" s="26"/>
      <c r="AJ103" s="36"/>
      <c r="AK103" s="35"/>
      <c r="AL103" s="26"/>
      <c r="AM103" s="26"/>
      <c r="AN103" s="26"/>
      <c r="AO103" s="26"/>
      <c r="AP103" s="26"/>
      <c r="AQ103" s="26"/>
      <c r="AR103" s="26"/>
      <c r="AS103" s="36"/>
      <c r="AT103" s="35"/>
      <c r="AU103" s="26"/>
      <c r="AV103" s="26"/>
      <c r="AW103" s="26"/>
      <c r="AX103" s="26"/>
      <c r="AY103" s="26"/>
      <c r="AZ103" s="26"/>
      <c r="BA103" s="26"/>
      <c r="BB103" s="36"/>
    </row>
    <row r="104" spans="1:65">
      <c r="B104" s="49"/>
      <c r="C104" s="26"/>
      <c r="D104" s="26"/>
      <c r="E104" s="26"/>
      <c r="F104" s="26"/>
      <c r="G104" s="26"/>
      <c r="H104" s="26"/>
      <c r="I104" s="36"/>
      <c r="J104" s="35"/>
      <c r="K104" s="26"/>
      <c r="L104" s="26"/>
      <c r="M104" s="26"/>
      <c r="N104" s="26"/>
      <c r="O104" s="26"/>
      <c r="P104" s="26"/>
      <c r="Q104" s="26"/>
      <c r="R104" s="36"/>
      <c r="S104" s="35"/>
      <c r="T104" s="26"/>
      <c r="U104" s="26"/>
      <c r="V104" s="26"/>
      <c r="W104" s="50" t="s">
        <v>85</v>
      </c>
      <c r="X104" s="29">
        <v>0.75</v>
      </c>
      <c r="Y104" s="37"/>
      <c r="Z104" s="30"/>
      <c r="AA104" s="31" t="e">
        <v>#N/A</v>
      </c>
      <c r="AB104" s="30"/>
      <c r="AC104" s="46"/>
      <c r="AD104" s="26"/>
      <c r="AE104" s="26"/>
      <c r="AF104" s="26"/>
      <c r="AG104" s="26"/>
      <c r="AH104" s="26"/>
      <c r="AI104" s="26"/>
      <c r="AJ104" s="36"/>
      <c r="AK104" s="35"/>
      <c r="AL104" s="26"/>
      <c r="AM104" s="26"/>
      <c r="AN104" s="26"/>
      <c r="AO104" s="26"/>
      <c r="AP104" s="26"/>
      <c r="AQ104" s="26"/>
      <c r="AR104" s="26"/>
      <c r="AS104" s="36"/>
      <c r="AT104" s="35"/>
      <c r="AU104" s="26"/>
      <c r="AV104" s="26"/>
      <c r="AW104" s="26"/>
      <c r="AX104" s="26"/>
      <c r="AY104" s="26"/>
      <c r="AZ104" s="26"/>
      <c r="BA104" s="26"/>
      <c r="BB104" s="36"/>
    </row>
    <row r="106" spans="1:65">
      <c r="A106" s="14" t="s">
        <v>122</v>
      </c>
      <c r="B106" s="49">
        <v>1</v>
      </c>
      <c r="C106" s="26"/>
      <c r="D106" s="27"/>
      <c r="E106" s="50" t="s">
        <v>58</v>
      </c>
      <c r="F106" s="29">
        <v>0.75347222222222221</v>
      </c>
      <c r="G106" s="37"/>
      <c r="H106" s="30"/>
      <c r="I106" s="31">
        <v>1.5972222222222224E-2</v>
      </c>
      <c r="J106" s="30"/>
      <c r="K106" s="46"/>
      <c r="L106" s="26"/>
      <c r="M106" s="27"/>
      <c r="N106" s="50" t="s">
        <v>24</v>
      </c>
      <c r="O106" s="29">
        <v>0.75</v>
      </c>
      <c r="P106" s="37">
        <v>0.8149305555555556</v>
      </c>
      <c r="Q106" s="30">
        <f>+P106-O106</f>
        <v>6.4930555555555602E-2</v>
      </c>
      <c r="R106" s="31">
        <v>1.7094907407407409E-2</v>
      </c>
      <c r="S106" s="30">
        <f>+R106+Q106</f>
        <v>8.2025462962963008E-2</v>
      </c>
      <c r="T106" s="46">
        <v>11</v>
      </c>
      <c r="U106" s="26"/>
      <c r="V106" s="27"/>
      <c r="W106" s="50" t="s">
        <v>31</v>
      </c>
      <c r="X106" s="29">
        <v>0.75</v>
      </c>
      <c r="Y106" s="37">
        <v>0.82947916666666666</v>
      </c>
      <c r="Z106" s="30">
        <f>+Y106-X106</f>
        <v>7.9479166666666656E-2</v>
      </c>
      <c r="AA106" s="31">
        <v>1.3194444444444444E-2</v>
      </c>
      <c r="AB106" s="30">
        <f>+AA106+Z106</f>
        <v>9.2673611111111096E-2</v>
      </c>
      <c r="AC106" s="46">
        <v>11</v>
      </c>
      <c r="AD106" s="26"/>
      <c r="AE106" s="27"/>
      <c r="AF106" s="50" t="s">
        <v>37</v>
      </c>
      <c r="AG106" s="29">
        <v>0.75</v>
      </c>
      <c r="AH106" s="37">
        <v>0.82898148148148154</v>
      </c>
      <c r="AI106" s="30">
        <f>+AH106-AG106</f>
        <v>7.8981481481481541E-2</v>
      </c>
      <c r="AJ106" s="31">
        <v>9.5486111111111101E-3</v>
      </c>
      <c r="AK106" s="30">
        <f>+AJ106+AI106</f>
        <v>8.8530092592592646E-2</v>
      </c>
      <c r="AL106" s="78">
        <v>12.25</v>
      </c>
      <c r="AM106" s="26"/>
      <c r="AN106" s="27"/>
      <c r="AO106" s="50" t="s">
        <v>6</v>
      </c>
      <c r="AP106" s="29">
        <v>0.75</v>
      </c>
      <c r="AQ106" s="37">
        <v>0.82680555555555557</v>
      </c>
      <c r="AR106" s="30">
        <f>+AQ106-AP106</f>
        <v>7.6805555555555571E-2</v>
      </c>
      <c r="AS106" s="31">
        <v>1.1284722222222222E-2</v>
      </c>
      <c r="AT106" s="30">
        <f>+AS106+AR106</f>
        <v>8.8090277777777795E-2</v>
      </c>
      <c r="AU106" s="46">
        <v>11</v>
      </c>
      <c r="AV106" s="26"/>
      <c r="AW106" s="27">
        <v>1</v>
      </c>
      <c r="AX106" s="50" t="s">
        <v>46</v>
      </c>
      <c r="AY106" s="29">
        <v>0.75</v>
      </c>
      <c r="AZ106" s="37"/>
      <c r="BA106" s="30"/>
      <c r="BB106" s="31">
        <f>+'Samlet stilling 2015'!$D$77*'Sejladsresultater 2015'!AW106</f>
        <v>2.1180555555555553E-3</v>
      </c>
      <c r="BG106" s="50" t="s">
        <v>110</v>
      </c>
      <c r="BH106" s="29">
        <v>0.75</v>
      </c>
      <c r="BI106" s="37">
        <v>0.81431712962962965</v>
      </c>
      <c r="BJ106" s="30">
        <f>+BI106-BH106</f>
        <v>6.4317129629629655E-2</v>
      </c>
      <c r="BK106" s="31">
        <v>1.4236111111111111E-2</v>
      </c>
      <c r="BL106" s="30">
        <f>+BK106+BJ106</f>
        <v>7.8553240740740771E-2</v>
      </c>
      <c r="BM106" s="48">
        <v>12.25</v>
      </c>
    </row>
    <row r="107" spans="1:65">
      <c r="B107" s="49">
        <v>1</v>
      </c>
      <c r="C107" s="26"/>
      <c r="D107" s="27"/>
      <c r="E107" s="50" t="s">
        <v>43</v>
      </c>
      <c r="F107" s="29">
        <v>0.75347222222222221</v>
      </c>
      <c r="G107" s="37">
        <v>0.80834490740740739</v>
      </c>
      <c r="H107" s="30">
        <f>+G107-F107</f>
        <v>5.4872685185185177E-2</v>
      </c>
      <c r="I107" s="31">
        <v>1.6574074074074074E-2</v>
      </c>
      <c r="J107" s="30">
        <f>+I107+H107</f>
        <v>7.1446759259259252E-2</v>
      </c>
      <c r="K107" s="46">
        <v>12.25</v>
      </c>
      <c r="L107" s="26"/>
      <c r="M107" s="27"/>
      <c r="N107" s="50" t="s">
        <v>38</v>
      </c>
      <c r="O107" s="29">
        <v>0.75</v>
      </c>
      <c r="P107" s="37">
        <v>0.82495370370370369</v>
      </c>
      <c r="Q107" s="30">
        <f>+P107-O107</f>
        <v>7.4953703703703689E-2</v>
      </c>
      <c r="R107" s="31">
        <v>1.996527777777778E-2</v>
      </c>
      <c r="S107" s="30">
        <f>+R107+Q107</f>
        <v>9.4918981481481465E-2</v>
      </c>
      <c r="T107" s="46">
        <v>9</v>
      </c>
      <c r="U107" s="26"/>
      <c r="V107" s="27"/>
      <c r="W107" s="50" t="s">
        <v>8</v>
      </c>
      <c r="X107" s="29">
        <v>0.75</v>
      </c>
      <c r="Y107" s="37">
        <v>0.82327546296296295</v>
      </c>
      <c r="Z107" s="30">
        <f>+Y107-X107</f>
        <v>7.3275462962962945E-2</v>
      </c>
      <c r="AA107" s="31">
        <v>1.3888888888888888E-2</v>
      </c>
      <c r="AB107" s="30">
        <f>+AA107+Z107</f>
        <v>8.716435185185184E-2</v>
      </c>
      <c r="AC107" s="46">
        <v>12.25</v>
      </c>
      <c r="AD107" s="26"/>
      <c r="AE107" s="27"/>
      <c r="AF107" s="50" t="s">
        <v>75</v>
      </c>
      <c r="AG107" s="29">
        <v>0.75</v>
      </c>
      <c r="AH107" s="37"/>
      <c r="AI107" s="30"/>
      <c r="AJ107" s="31">
        <v>9.5486111111111101E-3</v>
      </c>
      <c r="AK107" s="30"/>
      <c r="AL107" s="78"/>
      <c r="AM107" s="26"/>
      <c r="AN107" s="27"/>
      <c r="AO107" s="50" t="s">
        <v>0</v>
      </c>
      <c r="AP107" s="29">
        <v>0.75</v>
      </c>
      <c r="AQ107" s="37">
        <v>0.82187500000000002</v>
      </c>
      <c r="AR107" s="30">
        <f>+AQ107-AP107</f>
        <v>7.1875000000000022E-2</v>
      </c>
      <c r="AS107" s="31">
        <v>1.4236111111111111E-2</v>
      </c>
      <c r="AT107" s="30">
        <f>+AS107+AR107</f>
        <v>8.6111111111111138E-2</v>
      </c>
      <c r="AU107" s="46">
        <v>12.25</v>
      </c>
      <c r="AV107" s="26"/>
      <c r="AW107" s="27">
        <v>1</v>
      </c>
      <c r="AX107" s="50" t="s">
        <v>41</v>
      </c>
      <c r="AY107" s="29">
        <v>0.75</v>
      </c>
      <c r="AZ107" s="37">
        <v>0.8299305555555555</v>
      </c>
      <c r="BA107" s="30">
        <f>+AZ107-AY107</f>
        <v>7.9930555555555505E-2</v>
      </c>
      <c r="BB107" s="31">
        <f>+'Samlet stilling 2015'!$D$74*'Sejladsresultater 2015'!AW107</f>
        <v>4.9884259259259265E-3</v>
      </c>
      <c r="BC107" s="22">
        <f>+BB107+BA107</f>
        <v>8.4918981481481429E-2</v>
      </c>
      <c r="BD107" s="14">
        <v>12.25</v>
      </c>
    </row>
    <row r="108" spans="1:65">
      <c r="B108" s="49">
        <v>1</v>
      </c>
      <c r="C108" s="26"/>
      <c r="D108" s="27"/>
      <c r="E108" s="50" t="s">
        <v>44</v>
      </c>
      <c r="F108" s="29">
        <v>0.75347222222222221</v>
      </c>
      <c r="G108" s="37"/>
      <c r="H108" s="30"/>
      <c r="I108" s="31">
        <v>1.6574074074074074E-2</v>
      </c>
      <c r="J108" s="30"/>
      <c r="K108" s="46"/>
      <c r="L108" s="26"/>
      <c r="M108" s="27"/>
      <c r="N108" s="50" t="s">
        <v>47</v>
      </c>
      <c r="O108" s="29">
        <v>0.75</v>
      </c>
      <c r="P108" s="37"/>
      <c r="Q108" s="30"/>
      <c r="R108" s="31">
        <v>1.9178240740740742E-2</v>
      </c>
      <c r="S108" s="30"/>
      <c r="T108" s="46"/>
      <c r="U108" s="26"/>
      <c r="V108" s="27"/>
      <c r="W108" s="50" t="s">
        <v>7</v>
      </c>
      <c r="X108" s="29">
        <v>0.75</v>
      </c>
      <c r="Y108" s="37"/>
      <c r="Z108" s="30"/>
      <c r="AA108" s="31">
        <v>1.3194444444444444E-2</v>
      </c>
      <c r="AB108" s="30"/>
      <c r="AC108" s="46"/>
      <c r="AD108" s="26"/>
      <c r="AE108" s="27"/>
      <c r="AF108" s="50" t="s">
        <v>12</v>
      </c>
      <c r="AG108" s="29">
        <v>0.75</v>
      </c>
      <c r="AH108" s="37"/>
      <c r="AI108" s="30"/>
      <c r="AJ108" s="31">
        <v>9.5486111111111101E-3</v>
      </c>
      <c r="AK108" s="30"/>
      <c r="AL108" s="78"/>
      <c r="AM108" s="26"/>
      <c r="AN108" s="27"/>
      <c r="AO108" s="50" t="s">
        <v>13</v>
      </c>
      <c r="AP108" s="29">
        <v>0.75</v>
      </c>
      <c r="AQ108" s="37"/>
      <c r="AR108" s="30"/>
      <c r="AS108" s="31">
        <v>1.2499999999999999E-2</v>
      </c>
      <c r="AT108" s="30"/>
      <c r="AU108" s="46"/>
      <c r="AV108" s="26"/>
      <c r="AW108" s="27">
        <v>1</v>
      </c>
      <c r="AX108" s="50" t="s">
        <v>19</v>
      </c>
      <c r="AY108" s="29">
        <v>0.75</v>
      </c>
      <c r="AZ108" s="37"/>
      <c r="BA108" s="30"/>
      <c r="BB108" s="31">
        <f>+'Samlet stilling 2015'!$D$76*'Sejladsresultater 2015'!AW108</f>
        <v>2.1180555555555553E-3</v>
      </c>
    </row>
    <row r="109" spans="1:65">
      <c r="B109" s="49">
        <v>1</v>
      </c>
      <c r="C109" s="26"/>
      <c r="D109" s="27"/>
      <c r="E109" s="50" t="s">
        <v>74</v>
      </c>
      <c r="F109" s="29">
        <v>0.75347222222222221</v>
      </c>
      <c r="G109" s="37">
        <v>0.81844907407407408</v>
      </c>
      <c r="H109" s="30">
        <f>+G109-F109</f>
        <v>6.4976851851851869E-2</v>
      </c>
      <c r="I109" s="31">
        <v>1.7094907407407409E-2</v>
      </c>
      <c r="J109" s="30">
        <f>+I109+H109</f>
        <v>8.2071759259259275E-2</v>
      </c>
      <c r="K109" s="46">
        <v>10</v>
      </c>
      <c r="L109" s="26"/>
      <c r="M109" s="27"/>
      <c r="N109" s="50" t="s">
        <v>39</v>
      </c>
      <c r="O109" s="29">
        <v>0.75</v>
      </c>
      <c r="P109" s="37"/>
      <c r="Q109" s="30"/>
      <c r="R109" s="31">
        <v>1.5277777777777777E-2</v>
      </c>
      <c r="S109" s="30"/>
      <c r="T109" s="46"/>
      <c r="U109" s="26"/>
      <c r="V109" s="27"/>
      <c r="W109" s="50" t="s">
        <v>23</v>
      </c>
      <c r="X109" s="29">
        <v>0.75</v>
      </c>
      <c r="Y109" s="37">
        <v>0.83697916666666661</v>
      </c>
      <c r="Z109" s="30">
        <f>+Y109-X109</f>
        <v>8.6979166666666607E-2</v>
      </c>
      <c r="AA109" s="31">
        <v>1.2060185185185186E-2</v>
      </c>
      <c r="AB109" s="30">
        <f>+AA109+Z109</f>
        <v>9.9039351851851795E-2</v>
      </c>
      <c r="AC109" s="46">
        <v>10</v>
      </c>
      <c r="AD109" s="26"/>
      <c r="AE109" s="27"/>
      <c r="AF109" s="50" t="s">
        <v>22</v>
      </c>
      <c r="AG109" s="29">
        <v>0.75</v>
      </c>
      <c r="AH109" s="37"/>
      <c r="AI109" s="30"/>
      <c r="AJ109" s="31">
        <v>9.5486111111111101E-3</v>
      </c>
      <c r="AK109" s="30"/>
      <c r="AL109" s="78"/>
      <c r="AM109" s="26"/>
      <c r="AN109" s="27"/>
      <c r="AO109" s="50" t="s">
        <v>71</v>
      </c>
      <c r="AP109" s="29">
        <v>0.75</v>
      </c>
      <c r="AQ109" s="37"/>
      <c r="AR109" s="30"/>
      <c r="AS109" s="31">
        <v>1.2060185185185186E-2</v>
      </c>
      <c r="AT109" s="30"/>
      <c r="AU109" s="46"/>
      <c r="AV109" s="26"/>
      <c r="AW109" s="27">
        <v>1</v>
      </c>
      <c r="AX109" s="50" t="s">
        <v>11</v>
      </c>
      <c r="AY109" s="29">
        <v>0.75</v>
      </c>
      <c r="AZ109" s="37"/>
      <c r="BA109" s="30"/>
      <c r="BB109" s="31">
        <f>+'Samlet stilling 2015'!$D$78*'Sejladsresultater 2015'!AW109</f>
        <v>4.0740740740740746E-3</v>
      </c>
    </row>
    <row r="110" spans="1:65">
      <c r="B110" s="49">
        <v>1</v>
      </c>
      <c r="C110" s="26"/>
      <c r="D110" s="27"/>
      <c r="E110" s="50" t="s">
        <v>14</v>
      </c>
      <c r="F110" s="29">
        <v>0.75347222222222221</v>
      </c>
      <c r="G110" s="37"/>
      <c r="H110" s="30"/>
      <c r="I110" s="31" t="e">
        <v>#N/A</v>
      </c>
      <c r="J110" s="30"/>
      <c r="K110" s="48"/>
      <c r="L110" s="26"/>
      <c r="M110" s="27"/>
      <c r="N110" s="50" t="s">
        <v>9</v>
      </c>
      <c r="O110" s="29">
        <v>0.75</v>
      </c>
      <c r="P110" s="37"/>
      <c r="Q110" s="30"/>
      <c r="R110" s="31">
        <v>1.4583333333333332E-2</v>
      </c>
      <c r="S110" s="30"/>
      <c r="T110" s="46"/>
      <c r="U110" s="26"/>
      <c r="V110" s="27"/>
      <c r="W110" s="50" t="s">
        <v>33</v>
      </c>
      <c r="X110" s="29">
        <v>0.75</v>
      </c>
      <c r="Y110" s="37"/>
      <c r="Z110" s="30"/>
      <c r="AA110" s="31" t="e">
        <v>#N/A</v>
      </c>
      <c r="AB110" s="30"/>
      <c r="AC110" s="46"/>
      <c r="AD110" s="26"/>
      <c r="AE110" s="27"/>
      <c r="AF110" s="50" t="s">
        <v>35</v>
      </c>
      <c r="AG110" s="29">
        <v>0.75</v>
      </c>
      <c r="AH110" s="37"/>
      <c r="AI110" s="30"/>
      <c r="AJ110" s="31">
        <v>9.5486111111111101E-3</v>
      </c>
      <c r="AK110" s="30"/>
      <c r="AL110" s="47"/>
      <c r="AM110" s="26"/>
      <c r="AN110" s="27"/>
      <c r="AO110" s="50" t="s">
        <v>59</v>
      </c>
      <c r="AP110" s="29">
        <v>0.75</v>
      </c>
      <c r="AQ110" s="37"/>
      <c r="AR110" s="30"/>
      <c r="AS110" s="31">
        <v>1.2499999999999999E-2</v>
      </c>
      <c r="AT110" s="30"/>
      <c r="AU110" s="46"/>
      <c r="AV110" s="26"/>
      <c r="AW110" s="27">
        <v>1</v>
      </c>
      <c r="AX110" s="50" t="s">
        <v>17</v>
      </c>
      <c r="AY110" s="29">
        <v>0.75</v>
      </c>
      <c r="AZ110" s="37"/>
      <c r="BA110" s="30"/>
      <c r="BB110" s="31">
        <f>+'Samlet stilling 2015'!$D$79*'Sejladsresultater 2015'!AW110</f>
        <v>2.4305555555555556E-3</v>
      </c>
    </row>
    <row r="111" spans="1:65">
      <c r="B111" s="49">
        <v>1</v>
      </c>
      <c r="C111" s="26"/>
      <c r="D111" s="27"/>
      <c r="E111" s="50" t="s">
        <v>1</v>
      </c>
      <c r="F111" s="29">
        <v>0.75347222222222221</v>
      </c>
      <c r="G111" s="37"/>
      <c r="H111" s="30"/>
      <c r="I111" s="31">
        <v>1.4583333333333332E-2</v>
      </c>
      <c r="J111" s="30"/>
      <c r="K111" s="48"/>
      <c r="L111" s="26"/>
      <c r="M111" s="26"/>
      <c r="N111" s="50" t="s">
        <v>10</v>
      </c>
      <c r="O111" s="29">
        <v>0.75</v>
      </c>
      <c r="P111" s="37">
        <v>0.81701388888888893</v>
      </c>
      <c r="Q111" s="35">
        <f>+P111-O111</f>
        <v>6.7013888888888928E-2</v>
      </c>
      <c r="R111" s="31">
        <v>1.4930555555555556E-2</v>
      </c>
      <c r="S111" s="35">
        <f>+R111+Q111</f>
        <v>8.1944444444444486E-2</v>
      </c>
      <c r="T111" s="46">
        <v>12.25</v>
      </c>
      <c r="U111" s="26"/>
      <c r="V111" s="27"/>
      <c r="W111" s="50" t="s">
        <v>36</v>
      </c>
      <c r="X111" s="29">
        <v>0.75</v>
      </c>
      <c r="Y111" s="37"/>
      <c r="Z111" s="30"/>
      <c r="AA111" s="31">
        <v>1.2060185185185186E-2</v>
      </c>
      <c r="AB111" s="30"/>
      <c r="AC111" s="46"/>
      <c r="AD111" s="26"/>
      <c r="AE111" s="26"/>
      <c r="AF111" s="50" t="s">
        <v>89</v>
      </c>
      <c r="AG111" s="29">
        <v>0.75</v>
      </c>
      <c r="AH111" s="37"/>
      <c r="AI111" s="30"/>
      <c r="AJ111" s="31">
        <v>9.5486111111111101E-3</v>
      </c>
      <c r="AK111" s="30"/>
      <c r="AL111" s="47"/>
      <c r="AM111" s="26"/>
      <c r="AN111" s="27"/>
      <c r="AO111" s="50" t="s">
        <v>42</v>
      </c>
      <c r="AP111" s="29">
        <v>0.75</v>
      </c>
      <c r="AQ111" s="37"/>
      <c r="AR111" s="30"/>
      <c r="AS111" s="31">
        <v>1.0416666666666666E-2</v>
      </c>
      <c r="AT111" s="30"/>
      <c r="AU111" s="46"/>
      <c r="AV111" s="26"/>
      <c r="AW111" s="27">
        <v>1</v>
      </c>
      <c r="AX111" s="50" t="s">
        <v>20</v>
      </c>
      <c r="AY111" s="29">
        <v>0.75</v>
      </c>
      <c r="AZ111" s="37"/>
      <c r="BA111" s="30"/>
      <c r="BB111" s="31">
        <f>+'Samlet stilling 2015'!$D$75*'Sejladsresultater 2015'!AW111</f>
        <v>2.1180555555555553E-3</v>
      </c>
    </row>
    <row r="112" spans="1:65">
      <c r="B112" s="49">
        <v>1</v>
      </c>
      <c r="C112" s="26"/>
      <c r="D112" s="27"/>
      <c r="E112" s="50" t="s">
        <v>25</v>
      </c>
      <c r="F112" s="29">
        <v>0.75347222222222221</v>
      </c>
      <c r="G112" s="37"/>
      <c r="H112" s="30"/>
      <c r="I112" s="31">
        <v>1.7881944444444443E-2</v>
      </c>
      <c r="J112" s="30"/>
      <c r="K112" s="48"/>
      <c r="L112" s="26"/>
      <c r="M112" s="27"/>
      <c r="N112" s="50" t="s">
        <v>81</v>
      </c>
      <c r="O112" s="29">
        <v>0.75</v>
      </c>
      <c r="P112" s="37">
        <v>0.82488425925925923</v>
      </c>
      <c r="Q112" s="30">
        <f>+P112-O112</f>
        <v>7.4884259259259234E-2</v>
      </c>
      <c r="R112" s="31">
        <v>1.3194444444444444E-2</v>
      </c>
      <c r="S112" s="30">
        <f>+R112+Q112</f>
        <v>8.8078703703703673E-2</v>
      </c>
      <c r="T112" s="46">
        <v>10</v>
      </c>
      <c r="U112" s="26"/>
      <c r="V112" s="27"/>
      <c r="W112" s="50" t="s">
        <v>26</v>
      </c>
      <c r="X112" s="29">
        <v>0.75</v>
      </c>
      <c r="Y112" s="37"/>
      <c r="Z112" s="30"/>
      <c r="AA112" s="31">
        <v>1.2060185185185186E-2</v>
      </c>
      <c r="AB112" s="30"/>
      <c r="AC112" s="46"/>
      <c r="AD112" s="26"/>
      <c r="AE112" s="26"/>
      <c r="AF112" s="50" t="s">
        <v>90</v>
      </c>
      <c r="AG112" s="29">
        <v>0.75</v>
      </c>
      <c r="AH112" s="37"/>
      <c r="AI112" s="26"/>
      <c r="AJ112" s="31">
        <v>9.5486111111111101E-3</v>
      </c>
      <c r="AK112" s="35"/>
      <c r="AL112" s="47"/>
      <c r="AM112" s="26"/>
      <c r="AN112" s="27"/>
      <c r="AO112" s="50" t="s">
        <v>87</v>
      </c>
      <c r="AP112" s="29">
        <v>0.75</v>
      </c>
      <c r="AQ112" s="37"/>
      <c r="AR112" s="30"/>
      <c r="AS112" s="31" t="e">
        <v>#N/A</v>
      </c>
      <c r="AT112" s="30"/>
      <c r="AU112" s="46"/>
      <c r="AV112" s="26"/>
      <c r="AW112" s="26"/>
      <c r="AX112" s="28"/>
      <c r="AY112" s="29"/>
      <c r="AZ112" s="66"/>
      <c r="BA112" s="30"/>
      <c r="BB112" s="31"/>
    </row>
    <row r="113" spans="1:65">
      <c r="B113" s="49">
        <v>1</v>
      </c>
      <c r="C113" s="26"/>
      <c r="D113" s="26"/>
      <c r="E113" s="50" t="s">
        <v>73</v>
      </c>
      <c r="F113" s="29">
        <v>0.75347222222222221</v>
      </c>
      <c r="G113" s="37"/>
      <c r="H113" s="26"/>
      <c r="I113" s="31">
        <v>1.3194444444444444E-2</v>
      </c>
      <c r="J113" s="30"/>
      <c r="K113" s="47"/>
      <c r="L113" s="26"/>
      <c r="M113" s="27"/>
      <c r="N113" s="50" t="s">
        <v>60</v>
      </c>
      <c r="O113" s="29">
        <v>0.75</v>
      </c>
      <c r="P113" s="37"/>
      <c r="Q113" s="27"/>
      <c r="R113" s="31">
        <v>1.3194444444444444E-2</v>
      </c>
      <c r="S113" s="35"/>
      <c r="T113" s="46"/>
      <c r="U113" s="26"/>
      <c r="V113" s="26"/>
      <c r="W113" s="50" t="s">
        <v>18</v>
      </c>
      <c r="X113" s="29">
        <v>0.75</v>
      </c>
      <c r="Y113" s="37"/>
      <c r="Z113" s="30"/>
      <c r="AA113" s="31" t="e">
        <v>#N/A</v>
      </c>
      <c r="AB113" s="30"/>
      <c r="AC113" s="46"/>
      <c r="AD113" s="26"/>
      <c r="AE113" s="27"/>
      <c r="AF113" s="50" t="s">
        <v>45</v>
      </c>
      <c r="AG113" s="29">
        <v>0.75</v>
      </c>
      <c r="AH113" s="37">
        <v>0.8302314814814814</v>
      </c>
      <c r="AI113" s="35">
        <f>+AH113-AG113</f>
        <v>8.0231481481481404E-2</v>
      </c>
      <c r="AJ113" s="31">
        <v>9.5486111111111101E-3</v>
      </c>
      <c r="AK113" s="30">
        <f>+AJ113+AI113</f>
        <v>8.9780092592592509E-2</v>
      </c>
      <c r="AL113" s="48">
        <v>11</v>
      </c>
      <c r="AM113" s="26"/>
      <c r="AN113" s="26"/>
      <c r="AO113" s="50" t="s">
        <v>88</v>
      </c>
      <c r="AP113" s="29">
        <v>0.75</v>
      </c>
      <c r="AQ113" s="37"/>
      <c r="AR113" s="26"/>
      <c r="AS113" s="31">
        <v>1.1284722222222222E-2</v>
      </c>
      <c r="AT113" s="35"/>
      <c r="AU113" s="26"/>
      <c r="AV113" s="26"/>
      <c r="AW113" s="26"/>
      <c r="AX113" s="28"/>
      <c r="AY113" s="29"/>
      <c r="AZ113" s="66"/>
      <c r="BA113" s="30"/>
      <c r="BB113" s="31"/>
    </row>
    <row r="114" spans="1:65">
      <c r="B114" s="49">
        <v>1</v>
      </c>
      <c r="C114" s="26"/>
      <c r="D114" s="26"/>
      <c r="E114" s="50" t="s">
        <v>82</v>
      </c>
      <c r="F114" s="29">
        <v>0.75347222222222221</v>
      </c>
      <c r="G114" s="37"/>
      <c r="H114" s="26"/>
      <c r="I114" s="31" t="e">
        <v>#N/A</v>
      </c>
      <c r="J114" s="35"/>
      <c r="K114" s="26"/>
      <c r="L114" s="26"/>
      <c r="M114" s="26"/>
      <c r="N114" s="50" t="s">
        <v>114</v>
      </c>
      <c r="O114" s="29">
        <v>0.75</v>
      </c>
      <c r="P114" s="37"/>
      <c r="Q114" s="26"/>
      <c r="R114" s="31">
        <f>+'Samlet stilling 2015'!D64</f>
        <v>1.2499999999999999E-2</v>
      </c>
      <c r="S114" s="35"/>
      <c r="T114" s="46"/>
      <c r="U114" s="26"/>
      <c r="V114" s="26"/>
      <c r="W114" s="50" t="s">
        <v>83</v>
      </c>
      <c r="X114" s="29">
        <v>0.75</v>
      </c>
      <c r="Y114" s="37"/>
      <c r="Z114" s="30"/>
      <c r="AA114" s="31" t="e">
        <v>#N/A</v>
      </c>
      <c r="AB114" s="30"/>
      <c r="AC114" s="46"/>
      <c r="AD114" s="26"/>
      <c r="AE114" s="26"/>
      <c r="AF114" s="26"/>
      <c r="AG114" s="26"/>
      <c r="AH114" s="26"/>
      <c r="AI114" s="26"/>
      <c r="AJ114" s="36"/>
      <c r="AK114" s="35"/>
      <c r="AL114" s="47"/>
      <c r="AM114" s="26"/>
      <c r="AN114" s="26"/>
      <c r="AO114" s="50" t="s">
        <v>61</v>
      </c>
      <c r="AP114" s="29">
        <v>0.75</v>
      </c>
      <c r="AQ114" s="37"/>
      <c r="AR114" s="26"/>
      <c r="AS114" s="31">
        <v>1.7094907407407409E-2</v>
      </c>
      <c r="AT114" s="35"/>
      <c r="AU114" s="26"/>
      <c r="AV114" s="26"/>
      <c r="AW114" s="26"/>
      <c r="AX114" s="26"/>
      <c r="AY114" s="26"/>
      <c r="AZ114" s="26"/>
      <c r="BA114" s="26"/>
      <c r="BB114" s="36"/>
    </row>
    <row r="115" spans="1:65">
      <c r="B115" s="49">
        <v>1</v>
      </c>
      <c r="C115" s="26"/>
      <c r="D115" s="26"/>
      <c r="E115" s="50" t="s">
        <v>124</v>
      </c>
      <c r="F115" s="29">
        <v>0.75347222222222221</v>
      </c>
      <c r="G115" s="37">
        <v>0.81579861111111107</v>
      </c>
      <c r="H115" s="35">
        <f>+G115-F115</f>
        <v>6.2326388888888862E-2</v>
      </c>
      <c r="I115" s="31">
        <v>1.5625E-2</v>
      </c>
      <c r="J115" s="35">
        <f>+I115+H115</f>
        <v>7.7951388888888862E-2</v>
      </c>
      <c r="K115" s="47">
        <v>11</v>
      </c>
      <c r="L115" s="26"/>
      <c r="M115" s="26"/>
      <c r="N115" s="50" t="s">
        <v>86</v>
      </c>
      <c r="O115" s="29">
        <v>0.75</v>
      </c>
      <c r="P115" s="37"/>
      <c r="Q115" s="26"/>
      <c r="R115" s="31" t="e">
        <v>#N/A</v>
      </c>
      <c r="S115" s="35"/>
      <c r="T115" s="46"/>
      <c r="U115" s="26"/>
      <c r="V115" s="26"/>
      <c r="W115" s="50" t="s">
        <v>84</v>
      </c>
      <c r="X115" s="29">
        <v>0.75</v>
      </c>
      <c r="Y115" s="37"/>
      <c r="Z115" s="30"/>
      <c r="AA115" s="31" t="e">
        <v>#N/A</v>
      </c>
      <c r="AB115" s="30"/>
      <c r="AC115" s="46"/>
      <c r="AD115" s="26"/>
      <c r="AE115" s="26"/>
      <c r="AF115" s="26"/>
      <c r="AG115" s="26"/>
      <c r="AH115" s="26"/>
      <c r="AI115" s="26"/>
      <c r="AJ115" s="36"/>
      <c r="AK115" s="35"/>
      <c r="AL115" s="47"/>
      <c r="AM115" s="26"/>
      <c r="AN115" s="26"/>
      <c r="AO115" s="26"/>
      <c r="AP115" s="26"/>
      <c r="AQ115" s="26"/>
      <c r="AR115" s="26"/>
      <c r="AS115" s="36"/>
      <c r="AT115" s="35"/>
      <c r="AU115" s="26"/>
      <c r="AV115" s="26"/>
      <c r="AW115" s="26"/>
      <c r="AX115" s="26"/>
      <c r="AY115" s="26"/>
      <c r="AZ115" s="26"/>
      <c r="BA115" s="26"/>
      <c r="BB115" s="36"/>
    </row>
    <row r="116" spans="1:65">
      <c r="B116" s="49"/>
      <c r="C116" s="26"/>
      <c r="D116" s="26"/>
      <c r="E116" s="26"/>
      <c r="F116" s="26"/>
      <c r="G116" s="26"/>
      <c r="H116" s="26"/>
      <c r="I116" s="36"/>
      <c r="J116" s="35"/>
      <c r="K116" s="26"/>
      <c r="L116" s="26"/>
      <c r="M116" s="26"/>
      <c r="N116" s="26"/>
      <c r="O116" s="26"/>
      <c r="P116" s="26"/>
      <c r="Q116" s="26"/>
      <c r="R116" s="36"/>
      <c r="S116" s="35"/>
      <c r="T116" s="26"/>
      <c r="U116" s="26"/>
      <c r="V116" s="26"/>
      <c r="W116" s="50" t="s">
        <v>85</v>
      </c>
      <c r="X116" s="29">
        <v>0.75</v>
      </c>
      <c r="Y116" s="37"/>
      <c r="Z116" s="30"/>
      <c r="AA116" s="31" t="e">
        <v>#N/A</v>
      </c>
      <c r="AB116" s="30"/>
      <c r="AC116" s="46"/>
      <c r="AD116" s="26"/>
      <c r="AE116" s="26"/>
      <c r="AF116" s="26"/>
      <c r="AG116" s="26"/>
      <c r="AH116" s="26"/>
      <c r="AI116" s="26"/>
      <c r="AJ116" s="36"/>
      <c r="AK116" s="35"/>
      <c r="AL116" s="47"/>
      <c r="AM116" s="26"/>
      <c r="AN116" s="26"/>
      <c r="AO116" s="26"/>
      <c r="AP116" s="26"/>
      <c r="AQ116" s="26"/>
      <c r="AR116" s="26"/>
      <c r="AS116" s="36"/>
      <c r="AT116" s="35"/>
      <c r="AU116" s="26"/>
      <c r="AV116" s="26"/>
      <c r="AW116" s="26"/>
      <c r="AX116" s="26"/>
      <c r="AY116" s="26"/>
      <c r="AZ116" s="26"/>
      <c r="BA116" s="26"/>
      <c r="BB116" s="36"/>
    </row>
    <row r="117" spans="1:65">
      <c r="AL117" s="76"/>
    </row>
    <row r="118" spans="1:65">
      <c r="A118" s="14" t="s">
        <v>123</v>
      </c>
      <c r="B118" s="49">
        <v>1</v>
      </c>
      <c r="C118" s="26"/>
      <c r="D118" s="27"/>
      <c r="E118" s="50" t="s">
        <v>58</v>
      </c>
      <c r="F118" s="29">
        <v>0.75347222222222221</v>
      </c>
      <c r="G118" s="37"/>
      <c r="H118" s="30"/>
      <c r="I118" s="31">
        <v>1.5972222222222224E-2</v>
      </c>
      <c r="J118" s="30"/>
      <c r="K118" s="46"/>
      <c r="L118" s="26"/>
      <c r="M118" s="27"/>
      <c r="N118" s="50" t="s">
        <v>24</v>
      </c>
      <c r="O118" s="29">
        <v>0.75</v>
      </c>
      <c r="P118" s="37">
        <v>0.84490740740740744</v>
      </c>
      <c r="Q118" s="30">
        <f>+P118-O118</f>
        <v>9.490740740740744E-2</v>
      </c>
      <c r="R118" s="31">
        <v>1.7094907407407409E-2</v>
      </c>
      <c r="S118" s="30">
        <f>+R118+Q118</f>
        <v>0.11200231481481485</v>
      </c>
      <c r="T118" s="46">
        <v>11</v>
      </c>
      <c r="U118" s="26"/>
      <c r="V118" s="27"/>
      <c r="W118" s="50" t="s">
        <v>31</v>
      </c>
      <c r="X118" s="29">
        <v>0.75</v>
      </c>
      <c r="Y118" s="37">
        <v>0.84988425925925926</v>
      </c>
      <c r="Z118" s="30">
        <f>+Y118-X118</f>
        <v>9.9884259259259256E-2</v>
      </c>
      <c r="AA118" s="31">
        <v>1.3194444444444444E-2</v>
      </c>
      <c r="AB118" s="30">
        <f>+AA118+Z118</f>
        <v>0.1130787037037037</v>
      </c>
      <c r="AC118" s="46">
        <v>11</v>
      </c>
      <c r="AD118" s="26"/>
      <c r="AE118" s="27"/>
      <c r="AF118" s="50" t="s">
        <v>37</v>
      </c>
      <c r="AG118" s="29">
        <v>0.75</v>
      </c>
      <c r="AH118" s="37">
        <v>0.85085648148148152</v>
      </c>
      <c r="AI118" s="30">
        <f>+AH118-AG118</f>
        <v>0.10085648148148152</v>
      </c>
      <c r="AJ118" s="31">
        <v>9.5486111111111101E-3</v>
      </c>
      <c r="AK118" s="30">
        <f>+AJ118+AI118</f>
        <v>0.11040509259259262</v>
      </c>
      <c r="AL118" s="78">
        <v>11</v>
      </c>
      <c r="AM118" s="26"/>
      <c r="AN118" s="27"/>
      <c r="AO118" s="50" t="s">
        <v>6</v>
      </c>
      <c r="AP118" s="29">
        <v>0.75</v>
      </c>
      <c r="AQ118" s="37">
        <v>0.85046296296296298</v>
      </c>
      <c r="AR118" s="30">
        <f>+AQ118-AP118</f>
        <v>0.10046296296296298</v>
      </c>
      <c r="AS118" s="31">
        <v>1.1284722222222222E-2</v>
      </c>
      <c r="AT118" s="30">
        <f>+AS118+AR118</f>
        <v>0.1117476851851852</v>
      </c>
      <c r="AU118" s="46">
        <v>12.25</v>
      </c>
      <c r="AV118" s="26"/>
      <c r="AW118" s="27">
        <v>1</v>
      </c>
      <c r="AX118" s="50" t="s">
        <v>46</v>
      </c>
      <c r="AY118" s="29">
        <v>0.75</v>
      </c>
      <c r="AZ118" s="37"/>
      <c r="BA118" s="30"/>
      <c r="BB118" s="31">
        <f>+'Samlet stilling 2015'!$D$77*'Sejladsresultater 2015'!AW118</f>
        <v>2.1180555555555553E-3</v>
      </c>
      <c r="BG118" s="50" t="s">
        <v>110</v>
      </c>
      <c r="BH118" s="29">
        <v>0.75</v>
      </c>
      <c r="BI118" s="37">
        <v>0.84622685185185187</v>
      </c>
      <c r="BJ118" s="30">
        <f>+BI118-BH118</f>
        <v>9.6226851851851869E-2</v>
      </c>
      <c r="BK118" s="31">
        <v>1.4236111111111111E-2</v>
      </c>
      <c r="BL118" s="30">
        <f>+BK118+BJ118</f>
        <v>0.11046296296296299</v>
      </c>
      <c r="BM118" s="48">
        <v>11</v>
      </c>
    </row>
    <row r="119" spans="1:65">
      <c r="B119" s="49">
        <v>1</v>
      </c>
      <c r="C119" s="26"/>
      <c r="D119" s="27"/>
      <c r="E119" s="50" t="s">
        <v>43</v>
      </c>
      <c r="F119" s="29">
        <v>0.75347222222222221</v>
      </c>
      <c r="G119" s="37">
        <v>0.84516203703703707</v>
      </c>
      <c r="H119" s="30">
        <f>+G119-F119</f>
        <v>9.1689814814814863E-2</v>
      </c>
      <c r="I119" s="31">
        <v>1.6574074074074074E-2</v>
      </c>
      <c r="J119" s="30">
        <f>+I119+H119</f>
        <v>0.10826388888888894</v>
      </c>
      <c r="K119" s="46">
        <v>12.25</v>
      </c>
      <c r="L119" s="26"/>
      <c r="M119" s="27"/>
      <c r="N119" s="50" t="s">
        <v>38</v>
      </c>
      <c r="O119" s="29">
        <v>0.75</v>
      </c>
      <c r="P119" s="37">
        <v>0.85077546296296302</v>
      </c>
      <c r="Q119" s="30">
        <f t="shared" ref="Q119:Q124" si="0">+P119-O119</f>
        <v>0.10077546296296302</v>
      </c>
      <c r="R119" s="31">
        <v>1.996527777777778E-2</v>
      </c>
      <c r="S119" s="30">
        <f t="shared" ref="S119:S124" si="1">+R119+Q119</f>
        <v>0.1207407407407408</v>
      </c>
      <c r="T119" s="46">
        <v>9</v>
      </c>
      <c r="U119" s="26"/>
      <c r="V119" s="27"/>
      <c r="W119" s="50" t="s">
        <v>8</v>
      </c>
      <c r="X119" s="29">
        <v>0.75</v>
      </c>
      <c r="Y119" s="37">
        <v>0.85047453703703713</v>
      </c>
      <c r="Z119" s="30">
        <f>+Y119-X119</f>
        <v>0.10047453703703713</v>
      </c>
      <c r="AA119" s="31">
        <v>1.3888888888888888E-2</v>
      </c>
      <c r="AB119" s="30">
        <f>+AA119+Z119</f>
        <v>0.11436342592592602</v>
      </c>
      <c r="AC119" s="46">
        <v>9</v>
      </c>
      <c r="AD119" s="26"/>
      <c r="AE119" s="27"/>
      <c r="AF119" s="50" t="s">
        <v>75</v>
      </c>
      <c r="AG119" s="29">
        <v>0.75</v>
      </c>
      <c r="AH119" s="37"/>
      <c r="AI119" s="30"/>
      <c r="AJ119" s="31">
        <v>9.5486111111111101E-3</v>
      </c>
      <c r="AK119" s="30"/>
      <c r="AL119" s="78"/>
      <c r="AM119" s="26"/>
      <c r="AN119" s="27"/>
      <c r="AO119" s="50" t="s">
        <v>0</v>
      </c>
      <c r="AP119" s="29">
        <v>0.75</v>
      </c>
      <c r="AQ119" s="37">
        <v>0.85782407407407402</v>
      </c>
      <c r="AR119" s="30">
        <f>+AQ119-AP119</f>
        <v>0.10782407407407402</v>
      </c>
      <c r="AS119" s="31">
        <v>1.4236111111111111E-2</v>
      </c>
      <c r="AT119" s="30">
        <f>+AS119+AR119</f>
        <v>0.12206018518518513</v>
      </c>
      <c r="AU119" s="46">
        <v>11</v>
      </c>
      <c r="AV119" s="26"/>
      <c r="AW119" s="27">
        <v>1</v>
      </c>
      <c r="AX119" s="50" t="s">
        <v>41</v>
      </c>
      <c r="AY119" s="29">
        <v>0.75</v>
      </c>
      <c r="AZ119" s="37">
        <v>0.8740162037037037</v>
      </c>
      <c r="BA119" s="30">
        <f>+AZ119-AY119</f>
        <v>0.1240162037037037</v>
      </c>
      <c r="BB119" s="31">
        <f>+'Samlet stilling 2015'!$D$74*'Sejladsresultater 2015'!AW119</f>
        <v>4.9884259259259265E-3</v>
      </c>
      <c r="BC119" s="22">
        <f>+BB119+BA119</f>
        <v>0.12900462962962964</v>
      </c>
      <c r="BD119" s="14">
        <v>12.25</v>
      </c>
      <c r="BG119" s="50" t="s">
        <v>126</v>
      </c>
      <c r="BH119" s="29">
        <v>0.75</v>
      </c>
      <c r="BI119" s="37">
        <v>0.84432870370370372</v>
      </c>
      <c r="BJ119" s="30">
        <f>+BI119-BH119</f>
        <v>9.432870370370372E-2</v>
      </c>
      <c r="BK119" s="31">
        <v>1.5625E-2</v>
      </c>
      <c r="BL119" s="30">
        <f>+BK119+BJ119</f>
        <v>0.10995370370370372</v>
      </c>
      <c r="BM119" s="48">
        <v>12.25</v>
      </c>
    </row>
    <row r="120" spans="1:65">
      <c r="B120" s="49">
        <v>1</v>
      </c>
      <c r="C120" s="26"/>
      <c r="D120" s="27"/>
      <c r="E120" s="50" t="s">
        <v>44</v>
      </c>
      <c r="F120" s="29">
        <v>0.75347222222222221</v>
      </c>
      <c r="G120" s="37"/>
      <c r="H120" s="30"/>
      <c r="I120" s="31">
        <v>1.6574074074074074E-2</v>
      </c>
      <c r="J120" s="30"/>
      <c r="K120" s="46"/>
      <c r="L120" s="26"/>
      <c r="M120" s="27"/>
      <c r="N120" s="50" t="s">
        <v>47</v>
      </c>
      <c r="O120" s="29">
        <v>0.75</v>
      </c>
      <c r="P120" s="37"/>
      <c r="Q120" s="30"/>
      <c r="R120" s="31">
        <v>1.9178240740740742E-2</v>
      </c>
      <c r="S120" s="30"/>
      <c r="T120" s="46"/>
      <c r="U120" s="26"/>
      <c r="V120" s="27"/>
      <c r="W120" s="50" t="s">
        <v>7</v>
      </c>
      <c r="X120" s="29">
        <v>0.75</v>
      </c>
      <c r="Y120" s="37">
        <v>0.84646990740740735</v>
      </c>
      <c r="Z120" s="30">
        <f>+Y120-X120</f>
        <v>9.6469907407407351E-2</v>
      </c>
      <c r="AA120" s="31">
        <v>1.3194444444444444E-2</v>
      </c>
      <c r="AB120" s="30">
        <f>+AA120+Z120</f>
        <v>0.10966435185185179</v>
      </c>
      <c r="AC120" s="46">
        <v>12.25</v>
      </c>
      <c r="AD120" s="26"/>
      <c r="AE120" s="27"/>
      <c r="AF120" s="50" t="s">
        <v>12</v>
      </c>
      <c r="AG120" s="29">
        <v>0.75</v>
      </c>
      <c r="AH120" s="37"/>
      <c r="AI120" s="30"/>
      <c r="AJ120" s="31">
        <v>9.5486111111111101E-3</v>
      </c>
      <c r="AK120" s="30"/>
      <c r="AL120" s="78"/>
      <c r="AM120" s="26"/>
      <c r="AN120" s="27"/>
      <c r="AO120" s="50" t="s">
        <v>13</v>
      </c>
      <c r="AP120" s="29">
        <v>0.75</v>
      </c>
      <c r="AQ120" s="37"/>
      <c r="AR120" s="30"/>
      <c r="AS120" s="31">
        <v>1.2499999999999999E-2</v>
      </c>
      <c r="AT120" s="30"/>
      <c r="AU120" s="46"/>
      <c r="AV120" s="26"/>
      <c r="AW120" s="27">
        <v>1</v>
      </c>
      <c r="AX120" s="50" t="s">
        <v>19</v>
      </c>
      <c r="AY120" s="29">
        <v>0.75</v>
      </c>
      <c r="AZ120" s="37"/>
      <c r="BA120" s="30"/>
      <c r="BB120" s="31">
        <f>+'Samlet stilling 2015'!$D$76*'Sejladsresultater 2015'!AW120</f>
        <v>2.1180555555555553E-3</v>
      </c>
      <c r="BH120" s="14">
        <v>0</v>
      </c>
    </row>
    <row r="121" spans="1:65">
      <c r="B121" s="49">
        <v>1</v>
      </c>
      <c r="C121" s="26"/>
      <c r="D121" s="27"/>
      <c r="E121" s="50" t="s">
        <v>74</v>
      </c>
      <c r="F121" s="29">
        <v>0.75347222222222221</v>
      </c>
      <c r="G121" s="37"/>
      <c r="H121" s="30"/>
      <c r="I121" s="31">
        <v>1.7094907407407409E-2</v>
      </c>
      <c r="J121" s="30"/>
      <c r="K121" s="46"/>
      <c r="L121" s="26"/>
      <c r="M121" s="27"/>
      <c r="N121" s="50" t="s">
        <v>39</v>
      </c>
      <c r="O121" s="29">
        <v>0.75</v>
      </c>
      <c r="P121" s="37"/>
      <c r="Q121" s="30"/>
      <c r="R121" s="31">
        <v>1.5277777777777777E-2</v>
      </c>
      <c r="S121" s="30"/>
      <c r="T121" s="46"/>
      <c r="U121" s="26"/>
      <c r="V121" s="27"/>
      <c r="W121" s="50" t="s">
        <v>23</v>
      </c>
      <c r="X121" s="29">
        <v>0.75</v>
      </c>
      <c r="Y121" s="37">
        <v>0.85157407407407415</v>
      </c>
      <c r="Z121" s="30">
        <f>+Y121-X121</f>
        <v>0.10157407407407415</v>
      </c>
      <c r="AA121" s="31">
        <v>1.2060185185185186E-2</v>
      </c>
      <c r="AB121" s="30">
        <f>+AA121+Z121</f>
        <v>0.11363425925925934</v>
      </c>
      <c r="AC121" s="46">
        <v>10</v>
      </c>
      <c r="AD121" s="26"/>
      <c r="AE121" s="27"/>
      <c r="AF121" s="50" t="s">
        <v>22</v>
      </c>
      <c r="AG121" s="29">
        <v>0.75</v>
      </c>
      <c r="AH121" s="37"/>
      <c r="AI121" s="30"/>
      <c r="AJ121" s="31">
        <v>9.5486111111111101E-3</v>
      </c>
      <c r="AK121" s="30"/>
      <c r="AL121" s="78"/>
      <c r="AM121" s="26"/>
      <c r="AN121" s="27"/>
      <c r="AO121" s="50" t="s">
        <v>71</v>
      </c>
      <c r="AP121" s="29">
        <v>0.75</v>
      </c>
      <c r="AQ121" s="37"/>
      <c r="AR121" s="30"/>
      <c r="AS121" s="31">
        <v>1.2060185185185186E-2</v>
      </c>
      <c r="AT121" s="30"/>
      <c r="AU121" s="46"/>
      <c r="AV121" s="26"/>
      <c r="AW121" s="27">
        <v>1</v>
      </c>
      <c r="AX121" s="50" t="s">
        <v>11</v>
      </c>
      <c r="AY121" s="29">
        <v>0.75</v>
      </c>
      <c r="AZ121" s="37"/>
      <c r="BA121" s="30"/>
      <c r="BB121" s="31">
        <f>+'Samlet stilling 2015'!$D$78*'Sejladsresultater 2015'!AW121</f>
        <v>4.0740740740740746E-3</v>
      </c>
    </row>
    <row r="122" spans="1:65">
      <c r="B122" s="49">
        <v>1</v>
      </c>
      <c r="C122" s="26"/>
      <c r="D122" s="27"/>
      <c r="E122" s="50" t="s">
        <v>14</v>
      </c>
      <c r="F122" s="29">
        <v>0.75347222222222221</v>
      </c>
      <c r="G122" s="37"/>
      <c r="H122" s="30"/>
      <c r="I122" s="31" t="e">
        <v>#N/A</v>
      </c>
      <c r="J122" s="30"/>
      <c r="K122" s="48"/>
      <c r="L122" s="26"/>
      <c r="M122" s="27"/>
      <c r="N122" s="50" t="s">
        <v>9</v>
      </c>
      <c r="O122" s="29">
        <v>0.75</v>
      </c>
      <c r="P122" s="37"/>
      <c r="Q122" s="30"/>
      <c r="R122" s="31">
        <v>1.4583333333333332E-2</v>
      </c>
      <c r="S122" s="30"/>
      <c r="T122" s="46"/>
      <c r="U122" s="26"/>
      <c r="V122" s="27"/>
      <c r="W122" s="50" t="s">
        <v>33</v>
      </c>
      <c r="X122" s="29">
        <v>0.75</v>
      </c>
      <c r="Y122" s="37"/>
      <c r="Z122" s="30"/>
      <c r="AA122" s="31" t="e">
        <v>#N/A</v>
      </c>
      <c r="AB122" s="30"/>
      <c r="AC122" s="46"/>
      <c r="AD122" s="26"/>
      <c r="AE122" s="27"/>
      <c r="AF122" s="50" t="s">
        <v>35</v>
      </c>
      <c r="AG122" s="29">
        <v>0.75</v>
      </c>
      <c r="AH122" s="37"/>
      <c r="AI122" s="30"/>
      <c r="AJ122" s="31">
        <v>9.5486111111111101E-3</v>
      </c>
      <c r="AK122" s="30"/>
      <c r="AL122" s="47"/>
      <c r="AM122" s="26"/>
      <c r="AN122" s="27"/>
      <c r="AO122" s="50" t="s">
        <v>59</v>
      </c>
      <c r="AP122" s="29">
        <v>0.75</v>
      </c>
      <c r="AQ122" s="37"/>
      <c r="AR122" s="30"/>
      <c r="AS122" s="31">
        <v>1.2499999999999999E-2</v>
      </c>
      <c r="AT122" s="30"/>
      <c r="AU122" s="46"/>
      <c r="AV122" s="26"/>
      <c r="AW122" s="27">
        <v>1</v>
      </c>
      <c r="AX122" s="50" t="s">
        <v>17</v>
      </c>
      <c r="AY122" s="29">
        <v>0.75</v>
      </c>
      <c r="AZ122" s="37"/>
      <c r="BA122" s="30"/>
      <c r="BB122" s="31">
        <f>+'Samlet stilling 2015'!$D$79*'Sejladsresultater 2015'!AW122</f>
        <v>2.4305555555555556E-3</v>
      </c>
    </row>
    <row r="123" spans="1:65">
      <c r="B123" s="49">
        <v>1</v>
      </c>
      <c r="C123" s="26"/>
      <c r="D123" s="27"/>
      <c r="E123" s="50" t="s">
        <v>1</v>
      </c>
      <c r="F123" s="29">
        <v>0.75347222222222221</v>
      </c>
      <c r="G123" s="37"/>
      <c r="H123" s="30"/>
      <c r="I123" s="31">
        <v>1.4583333333333332E-2</v>
      </c>
      <c r="J123" s="30"/>
      <c r="K123" s="48"/>
      <c r="L123" s="26"/>
      <c r="M123" s="26"/>
      <c r="N123" s="50" t="s">
        <v>10</v>
      </c>
      <c r="O123" s="29">
        <v>0.75</v>
      </c>
      <c r="P123" s="37">
        <v>0.84701388888888884</v>
      </c>
      <c r="Q123" s="30">
        <f t="shared" si="0"/>
        <v>9.7013888888888844E-2</v>
      </c>
      <c r="R123" s="31">
        <v>1.4930555555555556E-2</v>
      </c>
      <c r="S123" s="30">
        <f t="shared" si="1"/>
        <v>0.1119444444444444</v>
      </c>
      <c r="T123" s="46">
        <v>12.25</v>
      </c>
      <c r="U123" s="26"/>
      <c r="V123" s="27"/>
      <c r="W123" s="50" t="s">
        <v>36</v>
      </c>
      <c r="X123" s="29">
        <v>0.75</v>
      </c>
      <c r="Y123" s="37"/>
      <c r="Z123" s="30"/>
      <c r="AA123" s="31">
        <v>1.2060185185185186E-2</v>
      </c>
      <c r="AB123" s="30"/>
      <c r="AC123" s="46"/>
      <c r="AD123" s="26"/>
      <c r="AE123" s="26"/>
      <c r="AF123" s="50" t="s">
        <v>89</v>
      </c>
      <c r="AG123" s="29">
        <v>0.75</v>
      </c>
      <c r="AH123" s="37"/>
      <c r="AI123" s="30"/>
      <c r="AJ123" s="31">
        <v>9.5486111111111101E-3</v>
      </c>
      <c r="AK123" s="30"/>
      <c r="AL123" s="47"/>
      <c r="AM123" s="26"/>
      <c r="AN123" s="27"/>
      <c r="AO123" s="50" t="s">
        <v>42</v>
      </c>
      <c r="AP123" s="29">
        <v>0.75</v>
      </c>
      <c r="AQ123" s="37"/>
      <c r="AR123" s="30"/>
      <c r="AS123" s="31">
        <v>1.0416666666666666E-2</v>
      </c>
      <c r="AT123" s="30"/>
      <c r="AU123" s="46"/>
      <c r="AV123" s="26"/>
      <c r="AW123" s="27">
        <v>1</v>
      </c>
      <c r="AX123" s="50" t="s">
        <v>20</v>
      </c>
      <c r="AY123" s="29">
        <v>0.75</v>
      </c>
      <c r="AZ123" s="37"/>
      <c r="BA123" s="30"/>
      <c r="BB123" s="31">
        <f>+'Samlet stilling 2015'!$D$75*'Sejladsresultater 2015'!AW123</f>
        <v>2.1180555555555553E-3</v>
      </c>
    </row>
    <row r="124" spans="1:65">
      <c r="B124" s="49">
        <v>1</v>
      </c>
      <c r="C124" s="26"/>
      <c r="D124" s="27"/>
      <c r="E124" s="50" t="s">
        <v>25</v>
      </c>
      <c r="F124" s="29">
        <v>0.75347222222222221</v>
      </c>
      <c r="G124" s="37"/>
      <c r="H124" s="30"/>
      <c r="I124" s="31">
        <v>1.7881944444444443E-2</v>
      </c>
      <c r="J124" s="30"/>
      <c r="K124" s="48"/>
      <c r="L124" s="26"/>
      <c r="M124" s="27"/>
      <c r="N124" s="50" t="s">
        <v>81</v>
      </c>
      <c r="O124" s="29">
        <v>0.75</v>
      </c>
      <c r="P124" s="37">
        <v>0.85065972222222219</v>
      </c>
      <c r="Q124" s="30">
        <f t="shared" si="0"/>
        <v>0.10065972222222219</v>
      </c>
      <c r="R124" s="31">
        <v>1.3194444444444444E-2</v>
      </c>
      <c r="S124" s="30">
        <f t="shared" si="1"/>
        <v>0.11385416666666663</v>
      </c>
      <c r="T124" s="46">
        <v>10</v>
      </c>
      <c r="U124" s="26"/>
      <c r="V124" s="27"/>
      <c r="W124" s="50" t="s">
        <v>26</v>
      </c>
      <c r="X124" s="29">
        <v>0.75</v>
      </c>
      <c r="Y124" s="37"/>
      <c r="Z124" s="30"/>
      <c r="AA124" s="31">
        <v>1.2060185185185186E-2</v>
      </c>
      <c r="AB124" s="30"/>
      <c r="AC124" s="46"/>
      <c r="AD124" s="26"/>
      <c r="AE124" s="26"/>
      <c r="AF124" s="50" t="s">
        <v>90</v>
      </c>
      <c r="AG124" s="29">
        <v>0.75</v>
      </c>
      <c r="AH124" s="37"/>
      <c r="AI124" s="26"/>
      <c r="AJ124" s="31">
        <v>9.5486111111111101E-3</v>
      </c>
      <c r="AK124" s="35"/>
      <c r="AL124" s="47"/>
      <c r="AM124" s="26"/>
      <c r="AN124" s="27"/>
      <c r="AO124" s="50" t="s">
        <v>87</v>
      </c>
      <c r="AP124" s="29">
        <v>0.75</v>
      </c>
      <c r="AQ124" s="37"/>
      <c r="AR124" s="30"/>
      <c r="AS124" s="31" t="e">
        <v>#N/A</v>
      </c>
      <c r="AT124" s="30"/>
      <c r="AU124" s="46"/>
      <c r="AV124" s="26"/>
      <c r="AW124" s="26"/>
      <c r="AX124" s="28"/>
      <c r="AY124" s="29"/>
      <c r="AZ124" s="66"/>
      <c r="BA124" s="30"/>
      <c r="BB124" s="31"/>
    </row>
    <row r="125" spans="1:65">
      <c r="B125" s="49">
        <v>1</v>
      </c>
      <c r="C125" s="26"/>
      <c r="D125" s="26"/>
      <c r="E125" s="50" t="s">
        <v>73</v>
      </c>
      <c r="F125" s="29">
        <v>0.75347222222222221</v>
      </c>
      <c r="G125" s="37"/>
      <c r="H125" s="26"/>
      <c r="I125" s="31">
        <v>1.3194444444444444E-2</v>
      </c>
      <c r="J125" s="30"/>
      <c r="K125" s="47"/>
      <c r="L125" s="26"/>
      <c r="M125" s="27"/>
      <c r="N125" s="50" t="s">
        <v>60</v>
      </c>
      <c r="O125" s="29">
        <v>0.75</v>
      </c>
      <c r="P125" s="37"/>
      <c r="Q125" s="27"/>
      <c r="R125" s="31">
        <v>1.3194444444444444E-2</v>
      </c>
      <c r="S125" s="35"/>
      <c r="T125" s="46"/>
      <c r="U125" s="26"/>
      <c r="V125" s="26"/>
      <c r="W125" s="50" t="s">
        <v>125</v>
      </c>
      <c r="X125" s="29">
        <v>0.75</v>
      </c>
      <c r="Y125" s="37"/>
      <c r="Z125" s="30"/>
      <c r="AA125" s="31">
        <v>1.1712962962962965E-2</v>
      </c>
      <c r="AB125" s="30"/>
      <c r="AC125" s="46"/>
      <c r="AD125" s="26"/>
      <c r="AE125" s="27"/>
      <c r="AF125" s="50" t="s">
        <v>45</v>
      </c>
      <c r="AG125" s="29">
        <v>0.75</v>
      </c>
      <c r="AH125" s="37">
        <v>0.85008101851851858</v>
      </c>
      <c r="AI125" s="35">
        <f>+AH125-AG125</f>
        <v>0.10008101851851858</v>
      </c>
      <c r="AJ125" s="31">
        <v>9.5486111111111101E-3</v>
      </c>
      <c r="AK125" s="30">
        <f>+AJ125+AI125</f>
        <v>0.10962962962962969</v>
      </c>
      <c r="AL125" s="48">
        <v>12.25</v>
      </c>
      <c r="AM125" s="26"/>
      <c r="AN125" s="26"/>
      <c r="AO125" s="50" t="s">
        <v>88</v>
      </c>
      <c r="AP125" s="29">
        <v>0.75</v>
      </c>
      <c r="AQ125" s="37"/>
      <c r="AR125" s="26"/>
      <c r="AS125" s="31">
        <v>1.1284722222222222E-2</v>
      </c>
      <c r="AT125" s="35"/>
      <c r="AU125" s="26"/>
      <c r="AV125" s="26"/>
      <c r="AW125" s="26"/>
      <c r="AX125" s="28"/>
      <c r="AY125" s="29"/>
      <c r="AZ125" s="66"/>
      <c r="BA125" s="30"/>
      <c r="BB125" s="31"/>
    </row>
    <row r="126" spans="1:65">
      <c r="B126" s="49">
        <v>1</v>
      </c>
      <c r="C126" s="26"/>
      <c r="D126" s="26"/>
      <c r="E126" s="50" t="s">
        <v>82</v>
      </c>
      <c r="F126" s="29">
        <v>0.75347222222222221</v>
      </c>
      <c r="G126" s="37"/>
      <c r="H126" s="26"/>
      <c r="I126" s="31" t="e">
        <v>#N/A</v>
      </c>
      <c r="J126" s="35"/>
      <c r="K126" s="26"/>
      <c r="L126" s="26"/>
      <c r="M126" s="26"/>
      <c r="N126" s="50" t="s">
        <v>114</v>
      </c>
      <c r="O126" s="29">
        <v>0.75</v>
      </c>
      <c r="P126" s="37"/>
      <c r="Q126" s="26"/>
      <c r="R126" s="31">
        <f>+'Samlet stilling 2015'!D78</f>
        <v>4.0740740740740746E-3</v>
      </c>
      <c r="S126" s="35"/>
      <c r="T126" s="46"/>
      <c r="U126" s="26"/>
      <c r="V126" s="26"/>
      <c r="W126" s="50" t="s">
        <v>18</v>
      </c>
      <c r="X126" s="29">
        <v>0.75</v>
      </c>
      <c r="Y126" s="37"/>
      <c r="Z126" s="30"/>
      <c r="AA126" s="31" t="e">
        <v>#N/A</v>
      </c>
      <c r="AB126" s="30"/>
      <c r="AC126" s="46"/>
      <c r="AD126" s="26"/>
      <c r="AE126" s="26"/>
      <c r="AF126" s="26"/>
      <c r="AG126" s="26"/>
      <c r="AH126" s="26"/>
      <c r="AI126" s="26"/>
      <c r="AJ126" s="36"/>
      <c r="AK126" s="35"/>
      <c r="AL126" s="26"/>
      <c r="AM126" s="26"/>
      <c r="AN126" s="26"/>
      <c r="AO126" s="50" t="s">
        <v>61</v>
      </c>
      <c r="AP126" s="29">
        <v>0.75</v>
      </c>
      <c r="AQ126" s="37"/>
      <c r="AR126" s="26"/>
      <c r="AS126" s="31">
        <v>1.7094907407407409E-2</v>
      </c>
      <c r="AT126" s="35"/>
      <c r="AU126" s="26"/>
      <c r="AV126" s="26"/>
      <c r="AW126" s="26"/>
      <c r="AX126" s="26"/>
      <c r="AY126" s="26"/>
      <c r="AZ126" s="26"/>
      <c r="BA126" s="26"/>
      <c r="BB126" s="36"/>
    </row>
    <row r="127" spans="1:65">
      <c r="B127" s="26"/>
      <c r="C127" s="26"/>
      <c r="D127" s="26"/>
      <c r="E127" s="26"/>
      <c r="F127" s="26"/>
      <c r="G127" s="26"/>
      <c r="H127" s="26"/>
      <c r="I127" s="26"/>
      <c r="J127" s="35"/>
      <c r="K127" s="26"/>
      <c r="L127" s="26"/>
      <c r="M127" s="26"/>
      <c r="N127" s="50" t="s">
        <v>86</v>
      </c>
      <c r="O127" s="29">
        <v>0.75</v>
      </c>
      <c r="P127" s="37"/>
      <c r="Q127" s="26"/>
      <c r="R127" s="31" t="e">
        <v>#N/A</v>
      </c>
      <c r="S127" s="35"/>
      <c r="T127" s="46"/>
      <c r="U127" s="26"/>
      <c r="V127" s="26"/>
      <c r="W127" s="50" t="s">
        <v>83</v>
      </c>
      <c r="X127" s="29">
        <v>0.75</v>
      </c>
      <c r="Y127" s="37"/>
      <c r="Z127" s="30"/>
      <c r="AA127" s="31" t="e">
        <v>#N/A</v>
      </c>
      <c r="AB127" s="30"/>
      <c r="AC127" s="46"/>
      <c r="AD127" s="26"/>
      <c r="AE127" s="26"/>
      <c r="AF127" s="26"/>
      <c r="AG127" s="26"/>
      <c r="AH127" s="26"/>
      <c r="AI127" s="26"/>
      <c r="AJ127" s="36"/>
      <c r="AK127" s="35"/>
      <c r="AL127" s="26"/>
      <c r="AM127" s="26"/>
      <c r="AN127" s="26"/>
      <c r="AO127" s="26"/>
      <c r="AP127" s="26"/>
      <c r="AQ127" s="26"/>
      <c r="AR127" s="26"/>
      <c r="AS127" s="36"/>
      <c r="AT127" s="35"/>
      <c r="AU127" s="26"/>
      <c r="AV127" s="26"/>
      <c r="AW127" s="26"/>
      <c r="AX127" s="26"/>
      <c r="AY127" s="26"/>
      <c r="AZ127" s="26"/>
      <c r="BA127" s="26"/>
      <c r="BB127" s="36"/>
    </row>
    <row r="128" spans="1:65">
      <c r="B128" s="49"/>
      <c r="C128" s="26"/>
      <c r="D128" s="26"/>
      <c r="E128" s="26"/>
      <c r="F128" s="26"/>
      <c r="G128" s="26"/>
      <c r="H128" s="26"/>
      <c r="I128" s="36"/>
      <c r="J128" s="35"/>
      <c r="K128" s="26"/>
      <c r="L128" s="26"/>
      <c r="M128" s="26"/>
      <c r="N128" s="26"/>
      <c r="O128" s="26"/>
      <c r="P128" s="26"/>
      <c r="Q128" s="26"/>
      <c r="R128" s="36"/>
      <c r="S128" s="35"/>
      <c r="T128" s="26"/>
      <c r="U128" s="26"/>
      <c r="V128" s="26"/>
      <c r="W128" s="50" t="s">
        <v>84</v>
      </c>
      <c r="X128" s="29">
        <v>0.75</v>
      </c>
      <c r="Y128" s="37"/>
      <c r="Z128" s="30"/>
      <c r="AA128" s="31" t="e">
        <v>#N/A</v>
      </c>
      <c r="AB128" s="30"/>
      <c r="AC128" s="46"/>
      <c r="AD128" s="26"/>
      <c r="AE128" s="26"/>
      <c r="AF128" s="26"/>
      <c r="AG128" s="26"/>
      <c r="AH128" s="26"/>
      <c r="AI128" s="26"/>
      <c r="AJ128" s="36"/>
      <c r="AK128" s="35"/>
      <c r="AL128" s="26"/>
      <c r="AM128" s="26"/>
      <c r="AN128" s="26"/>
      <c r="AO128" s="26"/>
      <c r="AP128" s="26"/>
      <c r="AQ128" s="26"/>
      <c r="AR128" s="26"/>
      <c r="AS128" s="36"/>
      <c r="AT128" s="35"/>
      <c r="AU128" s="26"/>
      <c r="AV128" s="26"/>
      <c r="AW128" s="26"/>
      <c r="AX128" s="26"/>
      <c r="AY128" s="26"/>
      <c r="AZ128" s="26"/>
      <c r="BA128" s="26"/>
      <c r="BB128" s="36"/>
    </row>
    <row r="129" spans="1:65">
      <c r="W129" s="50" t="s">
        <v>85</v>
      </c>
      <c r="X129" s="29">
        <v>0.75</v>
      </c>
      <c r="Y129" s="37"/>
      <c r="Z129" s="30"/>
      <c r="AA129" s="31" t="e">
        <v>#N/A</v>
      </c>
    </row>
    <row r="130" spans="1:65">
      <c r="AL130" s="15"/>
    </row>
    <row r="131" spans="1:65">
      <c r="A131" s="14" t="s">
        <v>127</v>
      </c>
      <c r="B131" s="49">
        <v>1</v>
      </c>
      <c r="C131" s="26"/>
      <c r="D131" s="27"/>
      <c r="E131" s="50" t="s">
        <v>58</v>
      </c>
      <c r="F131" s="29">
        <v>0.75347222222222221</v>
      </c>
      <c r="G131" s="37"/>
      <c r="H131" s="30"/>
      <c r="I131" s="31">
        <v>1.5972222222222224E-2</v>
      </c>
      <c r="J131" s="30"/>
      <c r="K131" s="46"/>
      <c r="L131" s="26"/>
      <c r="M131" s="27"/>
      <c r="N131" s="50" t="s">
        <v>24</v>
      </c>
      <c r="O131" s="29">
        <v>0.75</v>
      </c>
      <c r="P131" s="37">
        <v>0.80055555555555558</v>
      </c>
      <c r="Q131" s="30">
        <f>+P131-O131</f>
        <v>5.0555555555555576E-2</v>
      </c>
      <c r="R131" s="31">
        <v>1.7094907407407409E-2</v>
      </c>
      <c r="S131" s="30">
        <f>+R131+Q131</f>
        <v>6.7650462962962982E-2</v>
      </c>
      <c r="T131" s="46">
        <v>12.25</v>
      </c>
      <c r="U131" s="26"/>
      <c r="V131" s="27"/>
      <c r="W131" s="50" t="s">
        <v>31</v>
      </c>
      <c r="X131" s="29">
        <v>0.75</v>
      </c>
      <c r="Y131" s="37">
        <v>0.80775462962962974</v>
      </c>
      <c r="Z131" s="30">
        <f>+Y131-X131</f>
        <v>5.7754629629629739E-2</v>
      </c>
      <c r="AA131" s="31">
        <v>1.3194444444444444E-2</v>
      </c>
      <c r="AB131" s="30">
        <f>+AA131+Z131</f>
        <v>7.0949074074074178E-2</v>
      </c>
      <c r="AC131" s="46">
        <v>12.25</v>
      </c>
      <c r="AD131" s="26"/>
      <c r="AE131" s="27"/>
      <c r="AF131" s="50" t="s">
        <v>37</v>
      </c>
      <c r="AG131" s="29">
        <v>0.75</v>
      </c>
      <c r="AH131" s="37">
        <v>0.80990740740740741</v>
      </c>
      <c r="AI131" s="30">
        <f>+AH131-AG131</f>
        <v>5.9907407407407409E-2</v>
      </c>
      <c r="AJ131" s="31">
        <v>9.5486111111111101E-3</v>
      </c>
      <c r="AK131" s="30">
        <f>+AJ131+AI131</f>
        <v>6.9456018518518514E-2</v>
      </c>
      <c r="AL131" s="48">
        <v>11</v>
      </c>
      <c r="AM131" s="26"/>
      <c r="AN131" s="27"/>
      <c r="AO131" s="50" t="s">
        <v>6</v>
      </c>
      <c r="AP131" s="29">
        <v>0.75</v>
      </c>
      <c r="AQ131" s="37"/>
      <c r="AR131" s="30"/>
      <c r="AS131" s="31">
        <v>1.1284722222222222E-2</v>
      </c>
      <c r="AT131" s="30"/>
      <c r="AU131" s="46"/>
      <c r="AV131" s="26"/>
      <c r="AW131" s="27">
        <v>1</v>
      </c>
      <c r="AX131" s="50" t="s">
        <v>46</v>
      </c>
      <c r="AY131" s="29">
        <v>0.75</v>
      </c>
      <c r="AZ131" s="37"/>
      <c r="BA131" s="30"/>
      <c r="BB131" s="31">
        <f>+'Samlet stilling 2015'!$D$77*'Sejladsresultater 2015'!AW131</f>
        <v>2.1180555555555553E-3</v>
      </c>
      <c r="BG131" s="50" t="s">
        <v>110</v>
      </c>
      <c r="BH131" s="29">
        <v>0.75</v>
      </c>
      <c r="BI131" s="37">
        <v>0.80393518518518514</v>
      </c>
      <c r="BJ131" s="30">
        <f>+BI131-BH131</f>
        <v>5.3935185185185142E-2</v>
      </c>
      <c r="BK131" s="31">
        <v>1.4236111111111111E-2</v>
      </c>
      <c r="BL131" s="30">
        <f>+BK131+BJ131</f>
        <v>6.8171296296296258E-2</v>
      </c>
      <c r="BM131" s="48">
        <v>11</v>
      </c>
    </row>
    <row r="132" spans="1:65">
      <c r="B132" s="49">
        <v>1</v>
      </c>
      <c r="C132" s="26"/>
      <c r="D132" s="27"/>
      <c r="E132" s="50" t="s">
        <v>43</v>
      </c>
      <c r="F132" s="29">
        <v>0.75347222222222221</v>
      </c>
      <c r="G132" s="37">
        <v>0.79979166666666668</v>
      </c>
      <c r="H132" s="30">
        <f>+G132-F132</f>
        <v>4.6319444444444469E-2</v>
      </c>
      <c r="I132" s="31">
        <v>1.6574074074074074E-2</v>
      </c>
      <c r="J132" s="30">
        <f>+I132+H132</f>
        <v>6.2893518518518543E-2</v>
      </c>
      <c r="K132" s="46">
        <v>12.25</v>
      </c>
      <c r="L132" s="26"/>
      <c r="M132" s="27"/>
      <c r="N132" s="50" t="s">
        <v>38</v>
      </c>
      <c r="O132" s="29">
        <v>0.75</v>
      </c>
      <c r="P132" s="37">
        <v>0.8081018518518519</v>
      </c>
      <c r="Q132" s="30">
        <f>+P132-O132</f>
        <v>5.8101851851851904E-2</v>
      </c>
      <c r="R132" s="31">
        <v>1.996527777777778E-2</v>
      </c>
      <c r="S132" s="30">
        <f>+R132+Q132</f>
        <v>7.8067129629629681E-2</v>
      </c>
      <c r="T132" s="46">
        <v>10</v>
      </c>
      <c r="U132" s="26"/>
      <c r="V132" s="27"/>
      <c r="W132" s="50" t="s">
        <v>8</v>
      </c>
      <c r="X132" s="29">
        <v>0.75</v>
      </c>
      <c r="Y132" s="37">
        <v>0.80725694444444451</v>
      </c>
      <c r="Z132" s="30">
        <f t="shared" ref="Z132:Z137" si="2">+Y132-X132</f>
        <v>5.7256944444444513E-2</v>
      </c>
      <c r="AA132" s="31">
        <v>1.3888888888888888E-2</v>
      </c>
      <c r="AB132" s="30">
        <f t="shared" ref="AB132:AB137" si="3">+AA132+Z132</f>
        <v>7.1145833333333408E-2</v>
      </c>
      <c r="AC132" s="46">
        <v>11</v>
      </c>
      <c r="AD132" s="26"/>
      <c r="AE132" s="27"/>
      <c r="AF132" s="50" t="s">
        <v>75</v>
      </c>
      <c r="AG132" s="29">
        <v>0.75</v>
      </c>
      <c r="AH132" s="37"/>
      <c r="AI132" s="30"/>
      <c r="AJ132" s="31">
        <v>9.5486111111111101E-3</v>
      </c>
      <c r="AK132" s="30"/>
      <c r="AL132" s="48"/>
      <c r="AM132" s="26"/>
      <c r="AN132" s="27"/>
      <c r="AO132" s="50" t="s">
        <v>0</v>
      </c>
      <c r="AP132" s="29">
        <v>0.75</v>
      </c>
      <c r="AQ132" s="37">
        <v>0.80682870370370363</v>
      </c>
      <c r="AR132" s="30">
        <f>+AQ132-AP132</f>
        <v>5.6828703703703631E-2</v>
      </c>
      <c r="AS132" s="31">
        <v>1.4236111111111111E-2</v>
      </c>
      <c r="AT132" s="30">
        <f>+AR132+AS132</f>
        <v>7.1064814814814747E-2</v>
      </c>
      <c r="AU132" s="46">
        <v>12.25</v>
      </c>
      <c r="AV132" s="26"/>
      <c r="AW132" s="27">
        <v>1</v>
      </c>
      <c r="AX132" s="50" t="s">
        <v>41</v>
      </c>
      <c r="AY132" s="29">
        <v>0.75</v>
      </c>
      <c r="AZ132" s="37">
        <v>0.80387731481481473</v>
      </c>
      <c r="BA132" s="30">
        <f>+AZ132-AY132</f>
        <v>5.3877314814814725E-2</v>
      </c>
      <c r="BB132" s="31">
        <f>+'Samlet stilling 2015'!$D$74*'Sejladsresultater 2015'!AW132</f>
        <v>4.9884259259259265E-3</v>
      </c>
      <c r="BC132" s="22">
        <f>+BB132+BA132</f>
        <v>5.8865740740740649E-2</v>
      </c>
      <c r="BD132" s="14">
        <v>12.25</v>
      </c>
      <c r="BG132" s="50" t="s">
        <v>126</v>
      </c>
      <c r="BH132" s="29">
        <v>0.75</v>
      </c>
      <c r="BI132" s="37">
        <v>0.79656249999999995</v>
      </c>
      <c r="BJ132" s="30">
        <f>+BI132-BH132</f>
        <v>4.6562499999999951E-2</v>
      </c>
      <c r="BK132" s="31">
        <v>1.5625E-2</v>
      </c>
      <c r="BL132" s="30">
        <f>+BK132+BJ132</f>
        <v>6.2187499999999951E-2</v>
      </c>
      <c r="BM132" s="48">
        <v>12.25</v>
      </c>
    </row>
    <row r="133" spans="1:65">
      <c r="B133" s="49">
        <v>1</v>
      </c>
      <c r="C133" s="26"/>
      <c r="D133" s="27"/>
      <c r="E133" s="50" t="s">
        <v>44</v>
      </c>
      <c r="F133" s="29">
        <v>0.75347222222222221</v>
      </c>
      <c r="G133" s="37"/>
      <c r="H133" s="30"/>
      <c r="I133" s="31">
        <v>1.6574074074074074E-2</v>
      </c>
      <c r="J133" s="30"/>
      <c r="K133" s="46"/>
      <c r="L133" s="26"/>
      <c r="M133" s="27"/>
      <c r="N133" s="50" t="s">
        <v>47</v>
      </c>
      <c r="O133" s="29">
        <v>0.75</v>
      </c>
      <c r="P133" s="37"/>
      <c r="Q133" s="30"/>
      <c r="R133" s="31">
        <v>1.9178240740740742E-2</v>
      </c>
      <c r="S133" s="30"/>
      <c r="T133" s="46"/>
      <c r="U133" s="26"/>
      <c r="V133" s="27"/>
      <c r="W133" s="50" t="s">
        <v>7</v>
      </c>
      <c r="X133" s="29">
        <v>0.75</v>
      </c>
      <c r="Y133" s="37">
        <v>0.80839120370370365</v>
      </c>
      <c r="Z133" s="30">
        <f t="shared" si="2"/>
        <v>5.8391203703703654E-2</v>
      </c>
      <c r="AA133" s="31">
        <v>1.3194444444444444E-2</v>
      </c>
      <c r="AB133" s="30">
        <f t="shared" si="3"/>
        <v>7.1585648148148093E-2</v>
      </c>
      <c r="AC133" s="46">
        <v>10</v>
      </c>
      <c r="AD133" s="26"/>
      <c r="AE133" s="27"/>
      <c r="AF133" s="50" t="s">
        <v>12</v>
      </c>
      <c r="AG133" s="29">
        <v>0.75</v>
      </c>
      <c r="AH133" s="37">
        <v>0.81053240740740751</v>
      </c>
      <c r="AI133" s="30">
        <f>+AH133-AG133</f>
        <v>6.0532407407407507E-2</v>
      </c>
      <c r="AJ133" s="31">
        <v>9.5486111111111101E-3</v>
      </c>
      <c r="AK133" s="30">
        <f>+AJ133+AI133</f>
        <v>7.0081018518518612E-2</v>
      </c>
      <c r="AL133" s="48">
        <v>10</v>
      </c>
      <c r="AM133" s="26"/>
      <c r="AN133" s="27"/>
      <c r="AO133" s="50" t="s">
        <v>13</v>
      </c>
      <c r="AP133" s="29">
        <v>0.75</v>
      </c>
      <c r="AQ133" s="37"/>
      <c r="AR133" s="30"/>
      <c r="AS133" s="31">
        <v>1.2499999999999999E-2</v>
      </c>
      <c r="AT133" s="30"/>
      <c r="AU133" s="46"/>
      <c r="AV133" s="26"/>
      <c r="AW133" s="27">
        <v>1</v>
      </c>
      <c r="AX133" s="50" t="s">
        <v>19</v>
      </c>
      <c r="AY133" s="29">
        <v>0.75</v>
      </c>
      <c r="AZ133" s="37"/>
      <c r="BA133" s="30"/>
      <c r="BB133" s="31">
        <f>+'Samlet stilling 2015'!$D$76*'Sejladsresultater 2015'!AW133</f>
        <v>2.1180555555555553E-3</v>
      </c>
    </row>
    <row r="134" spans="1:65">
      <c r="B134" s="49">
        <v>1</v>
      </c>
      <c r="C134" s="26"/>
      <c r="D134" s="27"/>
      <c r="E134" s="50" t="s">
        <v>74</v>
      </c>
      <c r="F134" s="29">
        <v>0.75347222222222221</v>
      </c>
      <c r="G134" s="37"/>
      <c r="H134" s="30"/>
      <c r="I134" s="31">
        <v>1.7094907407407409E-2</v>
      </c>
      <c r="J134" s="30"/>
      <c r="K134" s="46"/>
      <c r="L134" s="26"/>
      <c r="M134" s="27"/>
      <c r="N134" s="50" t="s">
        <v>39</v>
      </c>
      <c r="O134" s="29">
        <v>0.75</v>
      </c>
      <c r="P134" s="37"/>
      <c r="Q134" s="30"/>
      <c r="R134" s="31">
        <v>1.5277777777777777E-2</v>
      </c>
      <c r="S134" s="30"/>
      <c r="T134" s="46"/>
      <c r="U134" s="26"/>
      <c r="V134" s="27"/>
      <c r="W134" s="50" t="s">
        <v>23</v>
      </c>
      <c r="X134" s="29">
        <v>0.75</v>
      </c>
      <c r="Y134" s="37">
        <v>0.81559027777777782</v>
      </c>
      <c r="Z134" s="30">
        <f t="shared" si="2"/>
        <v>6.5590277777777817E-2</v>
      </c>
      <c r="AA134" s="31">
        <v>1.2060185185185186E-2</v>
      </c>
      <c r="AB134" s="30">
        <f t="shared" si="3"/>
        <v>7.7650462962963004E-2</v>
      </c>
      <c r="AC134" s="46">
        <v>8</v>
      </c>
      <c r="AD134" s="26"/>
      <c r="AE134" s="27"/>
      <c r="AF134" s="50" t="s">
        <v>22</v>
      </c>
      <c r="AG134" s="29">
        <v>0.75</v>
      </c>
      <c r="AH134" s="37"/>
      <c r="AI134" s="30"/>
      <c r="AJ134" s="31">
        <v>9.5486111111111101E-3</v>
      </c>
      <c r="AK134" s="30"/>
      <c r="AL134" s="48"/>
      <c r="AM134" s="26"/>
      <c r="AN134" s="27"/>
      <c r="AO134" s="50" t="s">
        <v>71</v>
      </c>
      <c r="AP134" s="29">
        <v>0.75</v>
      </c>
      <c r="AQ134" s="37">
        <v>0.81479166666666669</v>
      </c>
      <c r="AR134" s="30">
        <f>+AQ134-AP134</f>
        <v>6.4791666666666692E-2</v>
      </c>
      <c r="AS134" s="31">
        <v>1.2060185185185186E-2</v>
      </c>
      <c r="AT134" s="30">
        <f>+AS134+AR134</f>
        <v>7.685185185185188E-2</v>
      </c>
      <c r="AU134" s="46">
        <v>11</v>
      </c>
      <c r="AV134" s="26"/>
      <c r="AW134" s="27">
        <v>1</v>
      </c>
      <c r="AX134" s="50" t="s">
        <v>11</v>
      </c>
      <c r="AY134" s="29">
        <v>0.75</v>
      </c>
      <c r="AZ134" s="37"/>
      <c r="BA134" s="30"/>
      <c r="BB134" s="31">
        <f>+'Samlet stilling 2015'!$D$78*'Sejladsresultater 2015'!AW134</f>
        <v>4.0740740740740746E-3</v>
      </c>
    </row>
    <row r="135" spans="1:65">
      <c r="B135" s="49">
        <v>1</v>
      </c>
      <c r="C135" s="26"/>
      <c r="D135" s="27"/>
      <c r="E135" s="50" t="s">
        <v>14</v>
      </c>
      <c r="F135" s="29">
        <v>0.75347222222222221</v>
      </c>
      <c r="G135" s="37"/>
      <c r="H135" s="30"/>
      <c r="I135" s="31" t="e">
        <v>#N/A</v>
      </c>
      <c r="J135" s="30"/>
      <c r="K135" s="48"/>
      <c r="L135" s="26"/>
      <c r="M135" s="27"/>
      <c r="N135" s="50" t="s">
        <v>9</v>
      </c>
      <c r="O135" s="29">
        <v>0.75</v>
      </c>
      <c r="P135" s="37"/>
      <c r="Q135" s="30"/>
      <c r="R135" s="31">
        <v>1.4583333333333332E-2</v>
      </c>
      <c r="S135" s="30"/>
      <c r="T135" s="46"/>
      <c r="U135" s="26"/>
      <c r="V135" s="27"/>
      <c r="W135" s="50" t="s">
        <v>33</v>
      </c>
      <c r="X135" s="29">
        <v>0.75</v>
      </c>
      <c r="Y135" s="37"/>
      <c r="Z135" s="30"/>
      <c r="AA135" s="31" t="e">
        <v>#N/A</v>
      </c>
      <c r="AB135" s="30"/>
      <c r="AC135" s="46"/>
      <c r="AD135" s="26"/>
      <c r="AE135" s="27"/>
      <c r="AF135" s="50" t="s">
        <v>35</v>
      </c>
      <c r="AG135" s="29">
        <v>0.75</v>
      </c>
      <c r="AH135" s="37"/>
      <c r="AI135" s="30"/>
      <c r="AJ135" s="31">
        <v>9.5486111111111101E-3</v>
      </c>
      <c r="AK135" s="30"/>
      <c r="AL135" s="47"/>
      <c r="AM135" s="26"/>
      <c r="AN135" s="27"/>
      <c r="AO135" s="50" t="s">
        <v>59</v>
      </c>
      <c r="AP135" s="29">
        <v>0.75</v>
      </c>
      <c r="AQ135" s="37"/>
      <c r="AR135" s="30"/>
      <c r="AS135" s="31">
        <v>1.2499999999999999E-2</v>
      </c>
      <c r="AT135" s="30"/>
      <c r="AU135" s="46"/>
      <c r="AV135" s="26"/>
      <c r="AW135" s="27">
        <v>1</v>
      </c>
      <c r="AX135" s="50" t="s">
        <v>17</v>
      </c>
      <c r="AY135" s="29">
        <v>0.75</v>
      </c>
      <c r="AZ135" s="37"/>
      <c r="BA135" s="30"/>
      <c r="BB135" s="31">
        <f>+'Samlet stilling 2015'!$D$79*'Sejladsresultater 2015'!AW135</f>
        <v>2.4305555555555556E-3</v>
      </c>
    </row>
    <row r="136" spans="1:65">
      <c r="B136" s="49">
        <v>1</v>
      </c>
      <c r="C136" s="26"/>
      <c r="D136" s="27"/>
      <c r="E136" s="50" t="s">
        <v>1</v>
      </c>
      <c r="F136" s="29">
        <v>0.75347222222222221</v>
      </c>
      <c r="G136" s="37"/>
      <c r="H136" s="30"/>
      <c r="I136" s="31">
        <v>1.4583333333333332E-2</v>
      </c>
      <c r="J136" s="30"/>
      <c r="K136" s="48"/>
      <c r="L136" s="26"/>
      <c r="M136" s="26"/>
      <c r="N136" s="50" t="s">
        <v>10</v>
      </c>
      <c r="O136" s="29">
        <v>0.75</v>
      </c>
      <c r="P136" s="37">
        <v>0.80349537037037033</v>
      </c>
      <c r="Q136" s="35">
        <f>+P136-O136</f>
        <v>5.3495370370370332E-2</v>
      </c>
      <c r="R136" s="31">
        <v>1.4930555555555556E-2</v>
      </c>
      <c r="S136" s="35">
        <f>+R136+Q136</f>
        <v>6.842592592592589E-2</v>
      </c>
      <c r="T136" s="46">
        <v>11</v>
      </c>
      <c r="U136" s="26"/>
      <c r="V136" s="27"/>
      <c r="W136" s="50" t="s">
        <v>36</v>
      </c>
      <c r="X136" s="29">
        <v>0.75</v>
      </c>
      <c r="Y136" s="37"/>
      <c r="Z136" s="30"/>
      <c r="AA136" s="31">
        <v>1.2060185185185186E-2</v>
      </c>
      <c r="AB136" s="30"/>
      <c r="AC136" s="46"/>
      <c r="AD136" s="26"/>
      <c r="AE136" s="26"/>
      <c r="AF136" s="50" t="s">
        <v>89</v>
      </c>
      <c r="AG136" s="29">
        <v>0.75</v>
      </c>
      <c r="AH136" s="37"/>
      <c r="AI136" s="30"/>
      <c r="AJ136" s="31">
        <v>9.5486111111111101E-3</v>
      </c>
      <c r="AK136" s="30"/>
      <c r="AL136" s="47"/>
      <c r="AM136" s="26"/>
      <c r="AN136" s="27"/>
      <c r="AO136" s="50" t="s">
        <v>42</v>
      </c>
      <c r="AP136" s="29">
        <v>0.75</v>
      </c>
      <c r="AQ136" s="37"/>
      <c r="AR136" s="30"/>
      <c r="AS136" s="31">
        <v>1.0416666666666666E-2</v>
      </c>
      <c r="AT136" s="30"/>
      <c r="AU136" s="46"/>
      <c r="AV136" s="26"/>
      <c r="AW136" s="27">
        <v>1</v>
      </c>
      <c r="AX136" s="50" t="s">
        <v>20</v>
      </c>
      <c r="AY136" s="29">
        <v>0.75</v>
      </c>
      <c r="AZ136" s="37"/>
      <c r="BA136" s="30"/>
      <c r="BB136" s="31">
        <f>+'Samlet stilling 2015'!$D$75*'Sejladsresultater 2015'!AW136</f>
        <v>2.1180555555555553E-3</v>
      </c>
    </row>
    <row r="137" spans="1:65">
      <c r="B137" s="49">
        <v>1</v>
      </c>
      <c r="C137" s="26"/>
      <c r="D137" s="27"/>
      <c r="E137" s="50" t="s">
        <v>25</v>
      </c>
      <c r="F137" s="29">
        <v>0.75347222222222221</v>
      </c>
      <c r="G137" s="37"/>
      <c r="H137" s="30"/>
      <c r="I137" s="31">
        <v>1.7881944444444443E-2</v>
      </c>
      <c r="J137" s="30"/>
      <c r="K137" s="48"/>
      <c r="L137" s="26"/>
      <c r="M137" s="27"/>
      <c r="N137" s="50" t="s">
        <v>81</v>
      </c>
      <c r="O137" s="29">
        <v>0.75</v>
      </c>
      <c r="P137" s="37"/>
      <c r="Q137" s="27"/>
      <c r="R137" s="31">
        <v>1.3194444444444444E-2</v>
      </c>
      <c r="S137" s="30"/>
      <c r="T137" s="46"/>
      <c r="U137" s="26"/>
      <c r="V137" s="27"/>
      <c r="W137" s="50" t="s">
        <v>26</v>
      </c>
      <c r="X137" s="29">
        <v>0.75</v>
      </c>
      <c r="Y137" s="37">
        <v>0.81381944444444443</v>
      </c>
      <c r="Z137" s="30">
        <f t="shared" si="2"/>
        <v>6.3819444444444429E-2</v>
      </c>
      <c r="AA137" s="31">
        <v>1.2060185185185186E-2</v>
      </c>
      <c r="AB137" s="30">
        <f t="shared" si="3"/>
        <v>7.5879629629629616E-2</v>
      </c>
      <c r="AC137" s="46">
        <v>9</v>
      </c>
      <c r="AD137" s="26"/>
      <c r="AE137" s="26"/>
      <c r="AF137" s="50" t="s">
        <v>90</v>
      </c>
      <c r="AG137" s="29">
        <v>0.75</v>
      </c>
      <c r="AH137" s="37"/>
      <c r="AI137" s="26"/>
      <c r="AJ137" s="31">
        <v>9.5486111111111101E-3</v>
      </c>
      <c r="AK137" s="35"/>
      <c r="AL137" s="47"/>
      <c r="AM137" s="26"/>
      <c r="AN137" s="27"/>
      <c r="AO137" s="50" t="s">
        <v>87</v>
      </c>
      <c r="AP137" s="29">
        <v>0.75</v>
      </c>
      <c r="AQ137" s="37"/>
      <c r="AR137" s="30"/>
      <c r="AS137" s="31" t="e">
        <v>#N/A</v>
      </c>
      <c r="AT137" s="30"/>
      <c r="AU137" s="46"/>
      <c r="AV137" s="26"/>
      <c r="AW137" s="26"/>
      <c r="AX137" s="28"/>
      <c r="AY137" s="29"/>
      <c r="AZ137" s="66"/>
      <c r="BA137" s="30"/>
      <c r="BB137" s="31"/>
    </row>
    <row r="138" spans="1:65">
      <c r="B138" s="49">
        <v>1</v>
      </c>
      <c r="C138" s="26"/>
      <c r="D138" s="26"/>
      <c r="E138" s="50" t="s">
        <v>73</v>
      </c>
      <c r="F138" s="29">
        <v>0.75347222222222221</v>
      </c>
      <c r="G138" s="37"/>
      <c r="H138" s="26"/>
      <c r="I138" s="31">
        <v>1.3194444444444444E-2</v>
      </c>
      <c r="J138" s="30"/>
      <c r="K138" s="47"/>
      <c r="L138" s="26"/>
      <c r="M138" s="27"/>
      <c r="N138" s="50" t="s">
        <v>60</v>
      </c>
      <c r="O138" s="29">
        <v>0.75</v>
      </c>
      <c r="P138" s="37"/>
      <c r="Q138" s="27"/>
      <c r="R138" s="31">
        <v>1.3194444444444444E-2</v>
      </c>
      <c r="S138" s="35"/>
      <c r="T138" s="46"/>
      <c r="U138" s="26"/>
      <c r="V138" s="26"/>
      <c r="W138" s="50" t="s">
        <v>125</v>
      </c>
      <c r="X138" s="29">
        <v>0.75</v>
      </c>
      <c r="Y138" s="37"/>
      <c r="Z138" s="30"/>
      <c r="AA138" s="31">
        <v>1.1712962962962965E-2</v>
      </c>
      <c r="AB138" s="30"/>
      <c r="AC138" s="46"/>
      <c r="AD138" s="26"/>
      <c r="AE138" s="27"/>
      <c r="AF138" s="50" t="s">
        <v>45</v>
      </c>
      <c r="AG138" s="29">
        <v>0.75</v>
      </c>
      <c r="AH138" s="37">
        <v>0.80938657407407411</v>
      </c>
      <c r="AI138" s="35">
        <f>+AH138-AG138</f>
        <v>5.9386574074074105E-2</v>
      </c>
      <c r="AJ138" s="31">
        <v>9.5486111111111101E-3</v>
      </c>
      <c r="AK138" s="30">
        <f>+AJ138+AI138</f>
        <v>6.893518518518521E-2</v>
      </c>
      <c r="AL138" s="48">
        <v>12.25</v>
      </c>
      <c r="AM138" s="26"/>
      <c r="AN138" s="26"/>
      <c r="AO138" s="50" t="s">
        <v>88</v>
      </c>
      <c r="AP138" s="29">
        <v>0.75</v>
      </c>
      <c r="AQ138" s="37"/>
      <c r="AR138" s="26"/>
      <c r="AS138" s="31">
        <v>1.1284722222222222E-2</v>
      </c>
      <c r="AT138" s="35"/>
      <c r="AU138" s="26"/>
      <c r="AV138" s="26"/>
      <c r="AW138" s="26"/>
      <c r="AX138" s="28"/>
      <c r="AY138" s="29"/>
      <c r="AZ138" s="66"/>
      <c r="BA138" s="30"/>
      <c r="BB138" s="31"/>
    </row>
    <row r="139" spans="1:65">
      <c r="B139" s="49">
        <v>1</v>
      </c>
      <c r="C139" s="26"/>
      <c r="D139" s="26"/>
      <c r="E139" s="50" t="s">
        <v>82</v>
      </c>
      <c r="F139" s="29">
        <v>0.75347222222222221</v>
      </c>
      <c r="G139" s="37"/>
      <c r="H139" s="26"/>
      <c r="I139" s="31" t="e">
        <v>#N/A</v>
      </c>
      <c r="J139" s="35"/>
      <c r="K139" s="26"/>
      <c r="L139" s="26"/>
      <c r="M139" s="26"/>
      <c r="N139" s="50" t="s">
        <v>114</v>
      </c>
      <c r="O139" s="29">
        <v>0.75</v>
      </c>
      <c r="P139" s="37"/>
      <c r="Q139" s="26"/>
      <c r="R139" s="31">
        <f>+'Samlet stilling 2015'!D90</f>
        <v>0</v>
      </c>
      <c r="S139" s="35"/>
      <c r="T139" s="46"/>
      <c r="U139" s="26"/>
      <c r="V139" s="26"/>
      <c r="W139" s="50" t="s">
        <v>18</v>
      </c>
      <c r="X139" s="29">
        <v>0.75</v>
      </c>
      <c r="Y139" s="37"/>
      <c r="Z139" s="30"/>
      <c r="AA139" s="31" t="e">
        <v>#N/A</v>
      </c>
      <c r="AB139" s="30"/>
      <c r="AC139" s="46"/>
      <c r="AD139" s="26"/>
      <c r="AE139" s="26"/>
      <c r="AF139" s="26"/>
      <c r="AG139" s="26"/>
      <c r="AH139" s="26"/>
      <c r="AI139" s="26"/>
      <c r="AJ139" s="36"/>
      <c r="AK139" s="35"/>
      <c r="AL139" s="26"/>
      <c r="AM139" s="26"/>
      <c r="AN139" s="26"/>
      <c r="AO139" s="50" t="s">
        <v>61</v>
      </c>
      <c r="AP139" s="29">
        <v>0.75</v>
      </c>
      <c r="AQ139" s="37"/>
      <c r="AR139" s="26"/>
      <c r="AS139" s="31">
        <v>1.7094907407407409E-2</v>
      </c>
      <c r="AT139" s="35"/>
      <c r="AU139" s="26"/>
      <c r="AV139" s="26"/>
      <c r="AW139" s="26"/>
      <c r="AX139" s="26"/>
      <c r="AY139" s="26"/>
      <c r="AZ139" s="26"/>
      <c r="BA139" s="26"/>
      <c r="BB139" s="36"/>
    </row>
    <row r="140" spans="1:65">
      <c r="B140" s="26"/>
      <c r="C140" s="26"/>
      <c r="D140" s="26"/>
      <c r="E140" s="26"/>
      <c r="F140" s="26"/>
      <c r="G140" s="26"/>
      <c r="H140" s="26"/>
      <c r="I140" s="26"/>
      <c r="J140" s="35"/>
      <c r="K140" s="26"/>
      <c r="L140" s="26"/>
      <c r="M140" s="26"/>
      <c r="N140" s="50" t="s">
        <v>86</v>
      </c>
      <c r="O140" s="29">
        <v>0.75</v>
      </c>
      <c r="P140" s="37"/>
      <c r="Q140" s="26"/>
      <c r="R140" s="31" t="e">
        <v>#N/A</v>
      </c>
      <c r="S140" s="35"/>
      <c r="T140" s="46"/>
      <c r="U140" s="26"/>
      <c r="V140" s="26"/>
      <c r="W140" s="50" t="s">
        <v>83</v>
      </c>
      <c r="X140" s="29">
        <v>0.75</v>
      </c>
      <c r="Y140" s="37"/>
      <c r="Z140" s="30"/>
      <c r="AA140" s="31" t="e">
        <v>#N/A</v>
      </c>
      <c r="AB140" s="30"/>
      <c r="AC140" s="46"/>
      <c r="AD140" s="26"/>
      <c r="AE140" s="26"/>
      <c r="AF140" s="26"/>
      <c r="AG140" s="26"/>
      <c r="AH140" s="26"/>
      <c r="AI140" s="26"/>
      <c r="AJ140" s="36"/>
      <c r="AK140" s="35"/>
      <c r="AL140" s="26"/>
      <c r="AM140" s="26"/>
      <c r="AN140" s="26"/>
      <c r="AO140" s="26"/>
      <c r="AP140" s="26"/>
      <c r="AQ140" s="26"/>
      <c r="AR140" s="26"/>
      <c r="AS140" s="36"/>
      <c r="AT140" s="35"/>
      <c r="AU140" s="26"/>
      <c r="AV140" s="26"/>
      <c r="AW140" s="26"/>
      <c r="AX140" s="26"/>
      <c r="AY140" s="26"/>
      <c r="AZ140" s="26"/>
      <c r="BA140" s="26"/>
      <c r="BB140" s="36"/>
    </row>
    <row r="141" spans="1:65">
      <c r="B141" s="49"/>
      <c r="C141" s="26"/>
      <c r="D141" s="26"/>
      <c r="E141" s="26"/>
      <c r="F141" s="26"/>
      <c r="G141" s="26"/>
      <c r="H141" s="26"/>
      <c r="I141" s="36"/>
      <c r="J141" s="35"/>
      <c r="K141" s="26"/>
      <c r="L141" s="26"/>
      <c r="M141" s="26"/>
      <c r="N141" s="26"/>
      <c r="O141" s="26"/>
      <c r="P141" s="26"/>
      <c r="Q141" s="26"/>
      <c r="R141" s="36"/>
      <c r="S141" s="35"/>
      <c r="T141" s="26"/>
      <c r="U141" s="26"/>
      <c r="V141" s="26"/>
      <c r="W141" s="50" t="s">
        <v>84</v>
      </c>
      <c r="X141" s="29">
        <v>0.75</v>
      </c>
      <c r="Y141" s="37"/>
      <c r="Z141" s="30"/>
      <c r="AA141" s="31" t="e">
        <v>#N/A</v>
      </c>
      <c r="AB141" s="30"/>
      <c r="AC141" s="46"/>
      <c r="AD141" s="26"/>
      <c r="AE141" s="26"/>
      <c r="AF141" s="26"/>
      <c r="AG141" s="26"/>
      <c r="AH141" s="26"/>
      <c r="AI141" s="26"/>
      <c r="AJ141" s="36"/>
      <c r="AK141" s="35"/>
      <c r="AL141" s="26"/>
      <c r="AM141" s="26"/>
      <c r="AN141" s="26"/>
      <c r="AO141" s="26"/>
      <c r="AP141" s="26"/>
      <c r="AQ141" s="26"/>
      <c r="AR141" s="26"/>
      <c r="AS141" s="36"/>
      <c r="AT141" s="35"/>
      <c r="AU141" s="26"/>
      <c r="AV141" s="26"/>
      <c r="AW141" s="26"/>
      <c r="AX141" s="26"/>
      <c r="AY141" s="26"/>
      <c r="AZ141" s="26"/>
      <c r="BA141" s="26"/>
      <c r="BB141" s="36"/>
    </row>
    <row r="142" spans="1:65">
      <c r="W142" s="50" t="s">
        <v>85</v>
      </c>
      <c r="X142" s="29">
        <v>0.75</v>
      </c>
      <c r="Y142" s="37"/>
      <c r="Z142" s="30"/>
      <c r="AA142" s="31" t="e">
        <v>#N/A</v>
      </c>
    </row>
    <row r="144" spans="1:65">
      <c r="A144" s="14" t="s">
        <v>128</v>
      </c>
      <c r="B144" s="49">
        <v>1</v>
      </c>
      <c r="C144" s="26"/>
      <c r="D144" s="27"/>
      <c r="E144" s="50" t="s">
        <v>58</v>
      </c>
      <c r="F144" s="29">
        <v>0.75347222222222221</v>
      </c>
      <c r="G144" s="37"/>
      <c r="H144" s="30"/>
      <c r="I144" s="31">
        <v>1.5972222222222224E-2</v>
      </c>
      <c r="J144" s="30"/>
      <c r="K144" s="46"/>
      <c r="L144" s="26"/>
      <c r="M144" s="27"/>
      <c r="N144" s="50" t="s">
        <v>24</v>
      </c>
      <c r="O144" s="29">
        <v>0.75</v>
      </c>
      <c r="P144" s="37">
        <v>0.80070601851851853</v>
      </c>
      <c r="Q144" s="30">
        <f>+P144-O144</f>
        <v>5.0706018518518525E-2</v>
      </c>
      <c r="R144" s="31">
        <v>1.7094907407407409E-2</v>
      </c>
      <c r="S144" s="30">
        <f>+R144+Q144</f>
        <v>6.7800925925925931E-2</v>
      </c>
      <c r="T144" s="46">
        <v>12.25</v>
      </c>
      <c r="U144" s="26"/>
      <c r="V144" s="27"/>
      <c r="W144" s="50" t="s">
        <v>31</v>
      </c>
      <c r="X144" s="29">
        <v>0.75</v>
      </c>
      <c r="Y144" s="37">
        <v>0.80613425925925919</v>
      </c>
      <c r="Z144" s="30">
        <f>+Y144-X144</f>
        <v>5.6134259259259189E-2</v>
      </c>
      <c r="AA144" s="31">
        <v>1.3194444444444444E-2</v>
      </c>
      <c r="AB144" s="30">
        <f>+AA144+Z144</f>
        <v>6.9328703703703629E-2</v>
      </c>
      <c r="AC144" s="46">
        <v>9</v>
      </c>
      <c r="AD144" s="26"/>
      <c r="AE144" s="27"/>
      <c r="AF144" s="50" t="s">
        <v>37</v>
      </c>
      <c r="AG144" s="29">
        <v>0.75</v>
      </c>
      <c r="AH144" s="37"/>
      <c r="AI144" s="30"/>
      <c r="AJ144" s="31">
        <v>9.5486111111111101E-3</v>
      </c>
      <c r="AK144" s="30"/>
      <c r="AL144" s="78"/>
      <c r="AM144" s="26"/>
      <c r="AN144" s="27"/>
      <c r="AO144" s="50" t="s">
        <v>6</v>
      </c>
      <c r="AP144" s="29">
        <v>0.75</v>
      </c>
      <c r="AQ144" s="37"/>
      <c r="AR144" s="30"/>
      <c r="AS144" s="31">
        <v>1.1284722222222222E-2</v>
      </c>
      <c r="AT144" s="30"/>
      <c r="AU144" s="46"/>
      <c r="AV144" s="26"/>
      <c r="AW144" s="27">
        <v>1</v>
      </c>
      <c r="AX144" s="50" t="s">
        <v>46</v>
      </c>
      <c r="AY144" s="29">
        <v>0.75</v>
      </c>
      <c r="AZ144" s="37"/>
      <c r="BA144" s="30"/>
      <c r="BB144" s="31">
        <f>+'Samlet stilling 2015'!$D$77*'Sejladsresultater 2015'!AW144</f>
        <v>2.1180555555555553E-3</v>
      </c>
      <c r="BG144" s="50" t="s">
        <v>110</v>
      </c>
      <c r="BH144" s="29">
        <v>0.75</v>
      </c>
      <c r="BI144" s="37">
        <v>0.8011921296296296</v>
      </c>
      <c r="BJ144" s="30">
        <f>+BI144-BH144</f>
        <v>5.1192129629629601E-2</v>
      </c>
      <c r="BK144" s="31">
        <v>1.4236111111111111E-2</v>
      </c>
      <c r="BL144" s="30">
        <f>+BJ144+BK144</f>
        <v>6.5428240740740717E-2</v>
      </c>
      <c r="BM144" s="48">
        <v>11</v>
      </c>
    </row>
    <row r="145" spans="1:65">
      <c r="B145" s="49">
        <v>1</v>
      </c>
      <c r="C145" s="26"/>
      <c r="D145" s="27"/>
      <c r="E145" s="50" t="s">
        <v>43</v>
      </c>
      <c r="F145" s="29">
        <v>0.75</v>
      </c>
      <c r="G145" s="37">
        <v>0.79807870370370371</v>
      </c>
      <c r="H145" s="30">
        <f>+G145-F145</f>
        <v>4.8078703703703707E-2</v>
      </c>
      <c r="I145" s="31">
        <v>1.6574074074074074E-2</v>
      </c>
      <c r="J145" s="30">
        <f>+I145+H145</f>
        <v>6.4652777777777781E-2</v>
      </c>
      <c r="K145" s="46">
        <v>12.25</v>
      </c>
      <c r="L145" s="26"/>
      <c r="M145" s="27"/>
      <c r="N145" s="50" t="s">
        <v>38</v>
      </c>
      <c r="O145" s="29">
        <v>0.75</v>
      </c>
      <c r="P145" s="37"/>
      <c r="Q145" s="30"/>
      <c r="R145" s="31">
        <v>1.996527777777778E-2</v>
      </c>
      <c r="S145" s="30"/>
      <c r="T145" s="46"/>
      <c r="U145" s="26"/>
      <c r="V145" s="27"/>
      <c r="W145" s="50" t="s">
        <v>8</v>
      </c>
      <c r="X145" s="29">
        <v>0.75</v>
      </c>
      <c r="Y145" s="37">
        <v>0.80405092592592586</v>
      </c>
      <c r="Z145" s="30">
        <f t="shared" ref="Z145:Z147" si="4">+Y145-X145</f>
        <v>5.4050925925925863E-2</v>
      </c>
      <c r="AA145" s="31">
        <v>1.3888888888888888E-2</v>
      </c>
      <c r="AB145" s="30">
        <f t="shared" ref="AB145:AB147" si="5">+AA145+Z145</f>
        <v>6.7939814814814758E-2</v>
      </c>
      <c r="AC145" s="46">
        <v>12.25</v>
      </c>
      <c r="AD145" s="26"/>
      <c r="AE145" s="27"/>
      <c r="AF145" s="50" t="s">
        <v>75</v>
      </c>
      <c r="AG145" s="29">
        <v>0.75</v>
      </c>
      <c r="AH145" s="37"/>
      <c r="AI145" s="30"/>
      <c r="AJ145" s="31">
        <v>9.5486111111111101E-3</v>
      </c>
      <c r="AK145" s="30"/>
      <c r="AL145" s="78"/>
      <c r="AM145" s="26"/>
      <c r="AN145" s="27"/>
      <c r="AO145" s="50" t="s">
        <v>0</v>
      </c>
      <c r="AP145" s="29">
        <v>0.75</v>
      </c>
      <c r="AQ145" s="37"/>
      <c r="AR145" s="30"/>
      <c r="AS145" s="31">
        <v>1.4236111111111111E-2</v>
      </c>
      <c r="AT145" s="30"/>
      <c r="AU145" s="46"/>
      <c r="AV145" s="26"/>
      <c r="AW145" s="27">
        <v>1</v>
      </c>
      <c r="AX145" s="50" t="s">
        <v>41</v>
      </c>
      <c r="AY145" s="29">
        <v>0.75</v>
      </c>
      <c r="AZ145" s="37">
        <v>0.8027777777777777</v>
      </c>
      <c r="BA145" s="30">
        <f>+AZ145-AY145</f>
        <v>5.2777777777777701E-2</v>
      </c>
      <c r="BB145" s="31">
        <f>+'Samlet stilling 2015'!$D$74*'Sejladsresultater 2015'!AW145</f>
        <v>4.9884259259259265E-3</v>
      </c>
      <c r="BC145" s="22">
        <f>+BB145+BA145</f>
        <v>5.7766203703703625E-2</v>
      </c>
      <c r="BD145" s="14">
        <v>12.25</v>
      </c>
      <c r="BG145" s="50" t="s">
        <v>126</v>
      </c>
      <c r="BH145" s="29">
        <v>0.75</v>
      </c>
      <c r="BI145" s="37">
        <v>0.79798611111111117</v>
      </c>
      <c r="BJ145" s="30">
        <f>+BI145-BH145</f>
        <v>4.7986111111111174E-2</v>
      </c>
      <c r="BK145" s="31">
        <v>1.5625E-2</v>
      </c>
      <c r="BL145" s="30">
        <f>+BK145+BJ145</f>
        <v>6.3611111111111174E-2</v>
      </c>
      <c r="BM145" s="48">
        <v>12.25</v>
      </c>
    </row>
    <row r="146" spans="1:65">
      <c r="B146" s="49">
        <v>1</v>
      </c>
      <c r="C146" s="26"/>
      <c r="D146" s="27"/>
      <c r="E146" s="50" t="s">
        <v>44</v>
      </c>
      <c r="F146" s="29">
        <v>0.75347222222222221</v>
      </c>
      <c r="G146" s="37"/>
      <c r="H146" s="30"/>
      <c r="I146" s="31">
        <v>1.6574074074074074E-2</v>
      </c>
      <c r="J146" s="30"/>
      <c r="K146" s="46"/>
      <c r="L146" s="26"/>
      <c r="M146" s="27"/>
      <c r="N146" s="50" t="s">
        <v>47</v>
      </c>
      <c r="O146" s="29">
        <v>0.75</v>
      </c>
      <c r="P146" s="37"/>
      <c r="Q146" s="30"/>
      <c r="R146" s="31">
        <v>1.9178240740740742E-2</v>
      </c>
      <c r="S146" s="30"/>
      <c r="T146" s="46"/>
      <c r="U146" s="26"/>
      <c r="V146" s="27"/>
      <c r="W146" s="50" t="s">
        <v>7</v>
      </c>
      <c r="X146" s="29">
        <v>0.75</v>
      </c>
      <c r="Y146" s="37">
        <v>0.80516203703703704</v>
      </c>
      <c r="Z146" s="30">
        <f t="shared" si="4"/>
        <v>5.5162037037037037E-2</v>
      </c>
      <c r="AA146" s="31">
        <v>1.3194444444444444E-2</v>
      </c>
      <c r="AB146" s="30">
        <f t="shared" si="5"/>
        <v>6.8356481481481476E-2</v>
      </c>
      <c r="AC146" s="46">
        <v>11</v>
      </c>
      <c r="AD146" s="26"/>
      <c r="AE146" s="27"/>
      <c r="AF146" s="50" t="s">
        <v>12</v>
      </c>
      <c r="AG146" s="29">
        <v>0.75</v>
      </c>
      <c r="AH146" s="37"/>
      <c r="AI146" s="30"/>
      <c r="AJ146" s="31">
        <v>9.5486111111111101E-3</v>
      </c>
      <c r="AK146" s="30"/>
      <c r="AL146" s="78"/>
      <c r="AM146" s="26"/>
      <c r="AN146" s="27"/>
      <c r="AO146" s="50" t="s">
        <v>13</v>
      </c>
      <c r="AP146" s="29">
        <v>0.75</v>
      </c>
      <c r="AQ146" s="37"/>
      <c r="AR146" s="30"/>
      <c r="AS146" s="31">
        <v>1.2499999999999999E-2</v>
      </c>
      <c r="AT146" s="30"/>
      <c r="AU146" s="46"/>
      <c r="AV146" s="26"/>
      <c r="AW146" s="27">
        <v>1</v>
      </c>
      <c r="AX146" s="50" t="s">
        <v>19</v>
      </c>
      <c r="AY146" s="29">
        <v>0.75</v>
      </c>
      <c r="AZ146" s="37"/>
      <c r="BA146" s="30"/>
      <c r="BB146" s="31">
        <f>+'Samlet stilling 2015'!$D$76*'Sejladsresultater 2015'!AW146</f>
        <v>2.1180555555555553E-3</v>
      </c>
    </row>
    <row r="147" spans="1:65">
      <c r="B147" s="49">
        <v>1</v>
      </c>
      <c r="C147" s="26"/>
      <c r="D147" s="27"/>
      <c r="E147" s="50" t="s">
        <v>74</v>
      </c>
      <c r="F147" s="29">
        <v>0.75347222222222221</v>
      </c>
      <c r="G147" s="37"/>
      <c r="H147" s="30"/>
      <c r="I147" s="31">
        <v>1.7094907407407409E-2</v>
      </c>
      <c r="J147" s="30"/>
      <c r="K147" s="46"/>
      <c r="L147" s="26"/>
      <c r="M147" s="27"/>
      <c r="N147" s="50" t="s">
        <v>39</v>
      </c>
      <c r="O147" s="29">
        <v>0.75</v>
      </c>
      <c r="P147" s="37"/>
      <c r="Q147" s="30"/>
      <c r="R147" s="31">
        <v>1.5277777777777777E-2</v>
      </c>
      <c r="S147" s="30"/>
      <c r="T147" s="46"/>
      <c r="U147" s="26"/>
      <c r="V147" s="27"/>
      <c r="W147" s="50" t="s">
        <v>23</v>
      </c>
      <c r="X147" s="29">
        <v>0.75</v>
      </c>
      <c r="Y147" s="37">
        <v>0.80725694444444451</v>
      </c>
      <c r="Z147" s="30">
        <f t="shared" si="4"/>
        <v>5.7256944444444513E-2</v>
      </c>
      <c r="AA147" s="31">
        <v>1.2060185185185186E-2</v>
      </c>
      <c r="AB147" s="30">
        <f t="shared" si="5"/>
        <v>6.9317129629629701E-2</v>
      </c>
      <c r="AC147" s="46">
        <v>10</v>
      </c>
      <c r="AD147" s="26"/>
      <c r="AE147" s="27"/>
      <c r="AF147" s="50" t="s">
        <v>22</v>
      </c>
      <c r="AG147" s="29">
        <v>0.75</v>
      </c>
      <c r="AH147" s="37"/>
      <c r="AI147" s="30"/>
      <c r="AJ147" s="31">
        <v>9.5486111111111101E-3</v>
      </c>
      <c r="AK147" s="30"/>
      <c r="AL147" s="78"/>
      <c r="AM147" s="26"/>
      <c r="AN147" s="27"/>
      <c r="AO147" s="50" t="s">
        <v>71</v>
      </c>
      <c r="AP147" s="29">
        <v>0.75</v>
      </c>
      <c r="AQ147" s="37"/>
      <c r="AR147" s="30"/>
      <c r="AS147" s="31">
        <v>1.2060185185185186E-2</v>
      </c>
      <c r="AT147" s="30"/>
      <c r="AU147" s="46"/>
      <c r="AV147" s="26"/>
      <c r="AW147" s="27">
        <v>1</v>
      </c>
      <c r="AX147" s="50" t="s">
        <v>11</v>
      </c>
      <c r="AY147" s="29">
        <v>0.75</v>
      </c>
      <c r="AZ147" s="37"/>
      <c r="BA147" s="30"/>
      <c r="BB147" s="31">
        <f>+'Samlet stilling 2015'!$D$78*'Sejladsresultater 2015'!AW147</f>
        <v>4.0740740740740746E-3</v>
      </c>
    </row>
    <row r="148" spans="1:65">
      <c r="B148" s="49">
        <v>1</v>
      </c>
      <c r="C148" s="26"/>
      <c r="D148" s="27"/>
      <c r="E148" s="50" t="s">
        <v>14</v>
      </c>
      <c r="F148" s="29">
        <v>0.75347222222222221</v>
      </c>
      <c r="G148" s="37"/>
      <c r="H148" s="30"/>
      <c r="I148" s="31" t="e">
        <v>#N/A</v>
      </c>
      <c r="J148" s="30"/>
      <c r="K148" s="48"/>
      <c r="L148" s="26"/>
      <c r="M148" s="27"/>
      <c r="N148" s="50" t="s">
        <v>9</v>
      </c>
      <c r="O148" s="29">
        <v>0.75</v>
      </c>
      <c r="P148" s="37"/>
      <c r="Q148" s="30"/>
      <c r="R148" s="31">
        <v>1.4583333333333332E-2</v>
      </c>
      <c r="S148" s="30"/>
      <c r="T148" s="46"/>
      <c r="U148" s="26"/>
      <c r="V148" s="27"/>
      <c r="W148" s="50" t="s">
        <v>33</v>
      </c>
      <c r="X148" s="29">
        <v>0.75</v>
      </c>
      <c r="Y148" s="37"/>
      <c r="Z148" s="30"/>
      <c r="AA148" s="31" t="e">
        <v>#N/A</v>
      </c>
      <c r="AB148" s="30"/>
      <c r="AC148" s="46"/>
      <c r="AD148" s="26"/>
      <c r="AE148" s="27"/>
      <c r="AF148" s="50" t="s">
        <v>35</v>
      </c>
      <c r="AG148" s="29">
        <v>0.75</v>
      </c>
      <c r="AH148" s="37"/>
      <c r="AI148" s="30"/>
      <c r="AJ148" s="31">
        <v>9.5486111111111101E-3</v>
      </c>
      <c r="AK148" s="30"/>
      <c r="AL148" s="47"/>
      <c r="AM148" s="26"/>
      <c r="AN148" s="27"/>
      <c r="AO148" s="50" t="s">
        <v>59</v>
      </c>
      <c r="AP148" s="29">
        <v>0.75</v>
      </c>
      <c r="AQ148" s="37"/>
      <c r="AR148" s="30"/>
      <c r="AS148" s="31">
        <v>1.2499999999999999E-2</v>
      </c>
      <c r="AT148" s="30"/>
      <c r="AU148" s="46"/>
      <c r="AV148" s="26"/>
      <c r="AW148" s="27">
        <v>1</v>
      </c>
      <c r="AX148" s="50" t="s">
        <v>17</v>
      </c>
      <c r="AY148" s="29">
        <v>0.75</v>
      </c>
      <c r="AZ148" s="37"/>
      <c r="BA148" s="30"/>
      <c r="BB148" s="31">
        <f>+'Samlet stilling 2015'!$D$79*'Sejladsresultater 2015'!AW148</f>
        <v>2.4305555555555556E-3</v>
      </c>
    </row>
    <row r="149" spans="1:65">
      <c r="B149" s="49">
        <v>1</v>
      </c>
      <c r="C149" s="26"/>
      <c r="D149" s="27"/>
      <c r="E149" s="50" t="s">
        <v>1</v>
      </c>
      <c r="F149" s="29">
        <v>0.75347222222222221</v>
      </c>
      <c r="G149" s="37"/>
      <c r="H149" s="30"/>
      <c r="I149" s="31">
        <v>1.4583333333333332E-2</v>
      </c>
      <c r="J149" s="30"/>
      <c r="K149" s="48"/>
      <c r="L149" s="26"/>
      <c r="M149" s="26"/>
      <c r="N149" s="50" t="s">
        <v>10</v>
      </c>
      <c r="O149" s="29">
        <v>0.75</v>
      </c>
      <c r="P149" s="37"/>
      <c r="Q149" s="26"/>
      <c r="R149" s="31">
        <v>1.4930555555555556E-2</v>
      </c>
      <c r="S149" s="35"/>
      <c r="T149" s="46"/>
      <c r="U149" s="26"/>
      <c r="V149" s="27"/>
      <c r="W149" s="50" t="s">
        <v>36</v>
      </c>
      <c r="X149" s="29">
        <v>0.75</v>
      </c>
      <c r="Y149" s="37"/>
      <c r="Z149" s="30"/>
      <c r="AA149" s="31">
        <v>1.2060185185185186E-2</v>
      </c>
      <c r="AB149" s="30"/>
      <c r="AC149" s="46"/>
      <c r="AD149" s="26"/>
      <c r="AE149" s="26"/>
      <c r="AF149" s="50" t="s">
        <v>89</v>
      </c>
      <c r="AG149" s="29">
        <v>0.75</v>
      </c>
      <c r="AH149" s="37"/>
      <c r="AI149" s="30"/>
      <c r="AJ149" s="31">
        <v>9.5486111111111101E-3</v>
      </c>
      <c r="AK149" s="30"/>
      <c r="AL149" s="47"/>
      <c r="AM149" s="26"/>
      <c r="AN149" s="27"/>
      <c r="AO149" s="50" t="s">
        <v>42</v>
      </c>
      <c r="AP149" s="29">
        <v>0.75</v>
      </c>
      <c r="AQ149" s="37"/>
      <c r="AR149" s="30"/>
      <c r="AS149" s="31">
        <v>1.0416666666666666E-2</v>
      </c>
      <c r="AT149" s="30"/>
      <c r="AU149" s="46"/>
      <c r="AV149" s="26"/>
      <c r="AW149" s="27">
        <v>1</v>
      </c>
      <c r="AX149" s="50" t="s">
        <v>20</v>
      </c>
      <c r="AY149" s="29">
        <v>0.75</v>
      </c>
      <c r="AZ149" s="37"/>
      <c r="BA149" s="30"/>
      <c r="BB149" s="31">
        <f>+'Samlet stilling 2015'!$D$75*'Sejladsresultater 2015'!AW149</f>
        <v>2.1180555555555553E-3</v>
      </c>
    </row>
    <row r="150" spans="1:65">
      <c r="B150" s="49">
        <v>1</v>
      </c>
      <c r="C150" s="26"/>
      <c r="D150" s="27"/>
      <c r="E150" s="50" t="s">
        <v>25</v>
      </c>
      <c r="F150" s="29">
        <v>0.75347222222222221</v>
      </c>
      <c r="G150" s="37"/>
      <c r="H150" s="30"/>
      <c r="I150" s="31">
        <v>1.7881944444444443E-2</v>
      </c>
      <c r="J150" s="30"/>
      <c r="K150" s="48"/>
      <c r="L150" s="26"/>
      <c r="M150" s="27"/>
      <c r="N150" s="50" t="s">
        <v>81</v>
      </c>
      <c r="O150" s="29">
        <v>0.75</v>
      </c>
      <c r="P150" s="37"/>
      <c r="Q150" s="27"/>
      <c r="R150" s="31">
        <v>1.3194444444444444E-2</v>
      </c>
      <c r="S150" s="30"/>
      <c r="T150" s="46"/>
      <c r="U150" s="26"/>
      <c r="V150" s="27"/>
      <c r="W150" s="50" t="s">
        <v>26</v>
      </c>
      <c r="X150" s="29">
        <v>0.75</v>
      </c>
      <c r="Y150" s="37"/>
      <c r="Z150" s="30"/>
      <c r="AA150" s="31">
        <v>1.2060185185185186E-2</v>
      </c>
      <c r="AB150" s="30"/>
      <c r="AC150" s="46"/>
      <c r="AD150" s="26"/>
      <c r="AE150" s="26"/>
      <c r="AF150" s="50" t="s">
        <v>90</v>
      </c>
      <c r="AG150" s="29">
        <v>0.75</v>
      </c>
      <c r="AH150" s="37"/>
      <c r="AI150" s="26"/>
      <c r="AJ150" s="31">
        <v>9.5486111111111101E-3</v>
      </c>
      <c r="AK150" s="35"/>
      <c r="AL150" s="47"/>
      <c r="AM150" s="26"/>
      <c r="AN150" s="27"/>
      <c r="AO150" s="50" t="s">
        <v>87</v>
      </c>
      <c r="AP150" s="29">
        <v>0.75</v>
      </c>
      <c r="AQ150" s="37"/>
      <c r="AR150" s="30"/>
      <c r="AS150" s="31" t="e">
        <v>#N/A</v>
      </c>
      <c r="AT150" s="30"/>
      <c r="AU150" s="46"/>
      <c r="AV150" s="26"/>
      <c r="AW150" s="26"/>
      <c r="AX150" s="28"/>
      <c r="AY150" s="29"/>
      <c r="AZ150" s="66"/>
      <c r="BA150" s="30"/>
      <c r="BB150" s="31"/>
    </row>
    <row r="151" spans="1:65">
      <c r="B151" s="49">
        <v>1</v>
      </c>
      <c r="C151" s="26"/>
      <c r="D151" s="26"/>
      <c r="E151" s="50" t="s">
        <v>73</v>
      </c>
      <c r="F151" s="29">
        <v>0.75347222222222221</v>
      </c>
      <c r="G151" s="37"/>
      <c r="H151" s="26"/>
      <c r="I151" s="31">
        <v>1.3194444444444444E-2</v>
      </c>
      <c r="J151" s="30"/>
      <c r="K151" s="47"/>
      <c r="L151" s="26"/>
      <c r="M151" s="27"/>
      <c r="N151" s="50" t="s">
        <v>60</v>
      </c>
      <c r="O151" s="29">
        <v>0.75</v>
      </c>
      <c r="P151" s="37"/>
      <c r="Q151" s="27"/>
      <c r="R151" s="31">
        <v>1.3194444444444444E-2</v>
      </c>
      <c r="S151" s="35"/>
      <c r="T151" s="46"/>
      <c r="U151" s="26"/>
      <c r="V151" s="26"/>
      <c r="W151" s="50" t="s">
        <v>125</v>
      </c>
      <c r="X151" s="29">
        <v>0.75</v>
      </c>
      <c r="Y151" s="37"/>
      <c r="Z151" s="30"/>
      <c r="AA151" s="31">
        <v>1.1712962962962965E-2</v>
      </c>
      <c r="AB151" s="30"/>
      <c r="AC151" s="46"/>
      <c r="AD151" s="26"/>
      <c r="AE151" s="27"/>
      <c r="AF151" s="50" t="s">
        <v>45</v>
      </c>
      <c r="AG151" s="29">
        <v>0.75</v>
      </c>
      <c r="AH151" s="37">
        <v>0.80607638888888899</v>
      </c>
      <c r="AI151" s="35">
        <f>+AH151-AG151</f>
        <v>5.6076388888888995E-2</v>
      </c>
      <c r="AJ151" s="31">
        <v>9.5486111111111101E-3</v>
      </c>
      <c r="AK151" s="30">
        <f>+AJ151+AI151</f>
        <v>6.56250000000001E-2</v>
      </c>
      <c r="AL151" s="48">
        <v>12.25</v>
      </c>
      <c r="AM151" s="26"/>
      <c r="AN151" s="26"/>
      <c r="AO151" s="50" t="s">
        <v>88</v>
      </c>
      <c r="AP151" s="29">
        <v>0.75</v>
      </c>
      <c r="AQ151" s="37"/>
      <c r="AR151" s="26"/>
      <c r="AS151" s="31">
        <v>1.1284722222222222E-2</v>
      </c>
      <c r="AT151" s="35"/>
      <c r="AU151" s="26"/>
      <c r="AV151" s="26"/>
      <c r="AW151" s="26"/>
      <c r="AX151" s="28"/>
      <c r="AY151" s="29"/>
      <c r="AZ151" s="66"/>
      <c r="BA151" s="30"/>
      <c r="BB151" s="31"/>
    </row>
    <row r="152" spans="1:65">
      <c r="B152" s="49">
        <v>1</v>
      </c>
      <c r="C152" s="26"/>
      <c r="D152" s="26"/>
      <c r="E152" s="50" t="s">
        <v>82</v>
      </c>
      <c r="F152" s="29">
        <v>0.75347222222222221</v>
      </c>
      <c r="G152" s="37"/>
      <c r="H152" s="26"/>
      <c r="I152" s="31" t="e">
        <v>#N/A</v>
      </c>
      <c r="J152" s="35"/>
      <c r="K152" s="26"/>
      <c r="L152" s="26"/>
      <c r="M152" s="26"/>
      <c r="N152" s="50" t="s">
        <v>114</v>
      </c>
      <c r="O152" s="29">
        <v>0.75</v>
      </c>
      <c r="P152" s="37">
        <v>0.79954861111111108</v>
      </c>
      <c r="Q152" s="35">
        <f>+P152-O152</f>
        <v>4.9548611111111085E-2</v>
      </c>
      <c r="R152" s="31">
        <v>2.013888888888889E-2</v>
      </c>
      <c r="S152" s="35">
        <f>+R152+Q152</f>
        <v>6.9687499999999972E-2</v>
      </c>
      <c r="T152" s="46">
        <v>11</v>
      </c>
      <c r="U152" s="26"/>
      <c r="V152" s="26"/>
      <c r="W152" s="50" t="s">
        <v>18</v>
      </c>
      <c r="X152" s="29">
        <v>0.75</v>
      </c>
      <c r="Y152" s="37"/>
      <c r="Z152" s="30"/>
      <c r="AA152" s="31" t="e">
        <v>#N/A</v>
      </c>
      <c r="AB152" s="30"/>
      <c r="AC152" s="46"/>
      <c r="AD152" s="26"/>
      <c r="AE152" s="26"/>
      <c r="AF152" s="26"/>
      <c r="AG152" s="26"/>
      <c r="AH152" s="26"/>
      <c r="AI152" s="26"/>
      <c r="AJ152" s="36"/>
      <c r="AK152" s="35"/>
      <c r="AL152" s="26"/>
      <c r="AM152" s="26"/>
      <c r="AN152" s="26"/>
      <c r="AO152" s="50" t="s">
        <v>61</v>
      </c>
      <c r="AP152" s="29">
        <v>0.75</v>
      </c>
      <c r="AQ152" s="37"/>
      <c r="AR152" s="26"/>
      <c r="AS152" s="31">
        <v>1.7094907407407409E-2</v>
      </c>
      <c r="AT152" s="35"/>
      <c r="AU152" s="26"/>
      <c r="AV152" s="26"/>
      <c r="AW152" s="26"/>
      <c r="AX152" s="26"/>
      <c r="AY152" s="26"/>
      <c r="AZ152" s="26"/>
      <c r="BA152" s="26"/>
      <c r="BB152" s="36"/>
    </row>
    <row r="153" spans="1:65">
      <c r="B153" s="26"/>
      <c r="C153" s="26"/>
      <c r="D153" s="26"/>
      <c r="E153" s="26"/>
      <c r="F153" s="26"/>
      <c r="G153" s="26"/>
      <c r="H153" s="26"/>
      <c r="I153" s="26"/>
      <c r="J153" s="35"/>
      <c r="K153" s="26"/>
      <c r="L153" s="26"/>
      <c r="M153" s="26"/>
      <c r="N153" s="50" t="s">
        <v>86</v>
      </c>
      <c r="O153" s="29">
        <v>0.75</v>
      </c>
      <c r="P153" s="37"/>
      <c r="Q153" s="26"/>
      <c r="R153" s="31" t="e">
        <v>#N/A</v>
      </c>
      <c r="S153" s="35"/>
      <c r="T153" s="46"/>
      <c r="U153" s="26"/>
      <c r="V153" s="26"/>
      <c r="W153" s="50" t="s">
        <v>83</v>
      </c>
      <c r="X153" s="29">
        <v>0.75</v>
      </c>
      <c r="Y153" s="37"/>
      <c r="Z153" s="30"/>
      <c r="AA153" s="31" t="e">
        <v>#N/A</v>
      </c>
      <c r="AB153" s="30"/>
      <c r="AC153" s="46"/>
      <c r="AD153" s="26"/>
      <c r="AE153" s="26"/>
      <c r="AF153" s="26"/>
      <c r="AG153" s="26"/>
      <c r="AH153" s="26"/>
      <c r="AI153" s="26"/>
      <c r="AJ153" s="36"/>
      <c r="AK153" s="35"/>
      <c r="AL153" s="26"/>
      <c r="AM153" s="26"/>
      <c r="AN153" s="26"/>
      <c r="AO153" s="26"/>
      <c r="AP153" s="26"/>
      <c r="AQ153" s="26"/>
      <c r="AR153" s="26"/>
      <c r="AS153" s="36"/>
      <c r="AT153" s="35"/>
      <c r="AU153" s="26"/>
      <c r="AV153" s="26"/>
      <c r="AW153" s="26"/>
      <c r="AX153" s="26"/>
      <c r="AY153" s="26"/>
      <c r="AZ153" s="26"/>
      <c r="BA153" s="26"/>
      <c r="BB153" s="36"/>
    </row>
    <row r="154" spans="1:65">
      <c r="B154" s="49"/>
      <c r="C154" s="26"/>
      <c r="D154" s="26"/>
      <c r="E154" s="26"/>
      <c r="F154" s="26"/>
      <c r="G154" s="26"/>
      <c r="H154" s="26"/>
      <c r="I154" s="36"/>
      <c r="J154" s="35"/>
      <c r="K154" s="26"/>
      <c r="L154" s="26"/>
      <c r="M154" s="26"/>
      <c r="N154" s="26"/>
      <c r="O154" s="26"/>
      <c r="P154" s="26"/>
      <c r="Q154" s="26"/>
      <c r="R154" s="36"/>
      <c r="S154" s="35"/>
      <c r="T154" s="26"/>
      <c r="U154" s="26"/>
      <c r="V154" s="26"/>
      <c r="W154" s="50" t="s">
        <v>84</v>
      </c>
      <c r="X154" s="29">
        <v>0.75</v>
      </c>
      <c r="Y154" s="37"/>
      <c r="Z154" s="30"/>
      <c r="AA154" s="31" t="e">
        <v>#N/A</v>
      </c>
      <c r="AB154" s="30"/>
      <c r="AC154" s="46"/>
      <c r="AD154" s="26"/>
      <c r="AE154" s="26"/>
      <c r="AF154" s="26"/>
      <c r="AG154" s="26"/>
      <c r="AH154" s="26"/>
      <c r="AI154" s="26"/>
      <c r="AJ154" s="36"/>
      <c r="AK154" s="35"/>
      <c r="AL154" s="26"/>
      <c r="AM154" s="26"/>
      <c r="AN154" s="26"/>
      <c r="AO154" s="26"/>
      <c r="AP154" s="26"/>
      <c r="AQ154" s="26"/>
      <c r="AR154" s="26"/>
      <c r="AS154" s="36"/>
      <c r="AT154" s="35"/>
      <c r="AU154" s="26"/>
      <c r="AV154" s="26"/>
      <c r="AW154" s="26"/>
      <c r="AX154" s="26"/>
      <c r="AY154" s="26"/>
      <c r="AZ154" s="26"/>
      <c r="BA154" s="26"/>
      <c r="BB154" s="36"/>
    </row>
    <row r="155" spans="1:65">
      <c r="W155" s="50" t="s">
        <v>85</v>
      </c>
      <c r="X155" s="29">
        <v>0.75</v>
      </c>
      <c r="Y155" s="37"/>
      <c r="Z155" s="30"/>
      <c r="AA155" s="31" t="e">
        <v>#N/A</v>
      </c>
    </row>
    <row r="157" spans="1:65">
      <c r="A157" s="14" t="s">
        <v>129</v>
      </c>
      <c r="B157" s="49">
        <v>1</v>
      </c>
      <c r="C157" s="26"/>
      <c r="D157" s="27"/>
      <c r="E157" s="50" t="s">
        <v>58</v>
      </c>
      <c r="F157" s="29">
        <v>0.75347222222222221</v>
      </c>
      <c r="G157" s="37"/>
      <c r="H157" s="30"/>
      <c r="I157" s="31">
        <v>1.5972222222222224E-2</v>
      </c>
      <c r="J157" s="30"/>
      <c r="K157" s="46"/>
      <c r="L157" s="26"/>
      <c r="M157" s="27"/>
      <c r="N157" s="50" t="s">
        <v>24</v>
      </c>
      <c r="O157" s="29">
        <v>0.75</v>
      </c>
      <c r="P157" s="37">
        <v>0.80564814814814811</v>
      </c>
      <c r="Q157" s="30">
        <f>+P157-O157</f>
        <v>5.5648148148148113E-2</v>
      </c>
      <c r="R157" s="31">
        <v>1.7094907407407409E-2</v>
      </c>
      <c r="S157" s="30">
        <f>+R157+Q157</f>
        <v>7.2743055555555519E-2</v>
      </c>
      <c r="T157" s="46">
        <v>12.25</v>
      </c>
      <c r="U157" s="26"/>
      <c r="V157" s="27"/>
      <c r="W157" s="50" t="s">
        <v>31</v>
      </c>
      <c r="X157" s="29">
        <v>0.75</v>
      </c>
      <c r="Y157" s="37">
        <v>0.81210648148148146</v>
      </c>
      <c r="Z157" s="30">
        <f>+Y157-X157</f>
        <v>6.2106481481481457E-2</v>
      </c>
      <c r="AA157" s="31">
        <v>1.3194444444444444E-2</v>
      </c>
      <c r="AB157" s="30">
        <f>+Z157+AA157</f>
        <v>7.5300925925925896E-2</v>
      </c>
      <c r="AC157" s="46">
        <v>12.25</v>
      </c>
      <c r="AD157" s="26"/>
      <c r="AE157" s="27"/>
      <c r="AF157" s="50" t="s">
        <v>37</v>
      </c>
      <c r="AG157" s="29">
        <v>0.75</v>
      </c>
      <c r="AH157" s="37">
        <v>0.81481481481481488</v>
      </c>
      <c r="AI157" s="30">
        <f>+AH157-AG157</f>
        <v>6.4814814814814881E-2</v>
      </c>
      <c r="AJ157" s="31">
        <v>9.5486111111111101E-3</v>
      </c>
      <c r="AK157" s="30">
        <f>+AJ157+AI157</f>
        <v>7.4363425925925986E-2</v>
      </c>
      <c r="AL157" s="48">
        <v>12.25</v>
      </c>
      <c r="AM157" s="26"/>
      <c r="AN157" s="27"/>
      <c r="AO157" s="50" t="s">
        <v>6</v>
      </c>
      <c r="AP157" s="29">
        <v>0.75</v>
      </c>
      <c r="AQ157" s="37"/>
      <c r="AR157" s="30"/>
      <c r="AS157" s="31">
        <v>1.1284722222222222E-2</v>
      </c>
      <c r="AT157" s="30"/>
      <c r="AU157" s="46"/>
      <c r="AV157" s="26"/>
      <c r="AW157" s="27">
        <v>1</v>
      </c>
      <c r="AX157" s="50" t="s">
        <v>46</v>
      </c>
      <c r="AY157" s="29">
        <v>0.75</v>
      </c>
      <c r="AZ157" s="37">
        <v>0.81152777777777774</v>
      </c>
      <c r="BA157" s="30">
        <f>+AZ157-AY157</f>
        <v>6.1527777777777737E-2</v>
      </c>
      <c r="BB157" s="31">
        <f>+'Samlet stilling 2015'!$D$77*'Sejladsresultater 2015'!AW157</f>
        <v>2.1180555555555553E-3</v>
      </c>
      <c r="BC157" s="22">
        <f>+BB157+BA157</f>
        <v>6.364583333333329E-2</v>
      </c>
      <c r="BD157" s="14">
        <v>12.25</v>
      </c>
      <c r="BG157" s="50" t="s">
        <v>110</v>
      </c>
      <c r="BH157" s="29">
        <v>0.75</v>
      </c>
      <c r="BI157" s="37">
        <v>0.81012731481481481</v>
      </c>
      <c r="BJ157" s="30">
        <f>+BI157-BH157</f>
        <v>6.0127314814814814E-2</v>
      </c>
      <c r="BK157" s="31">
        <v>1.4236111111111111E-2</v>
      </c>
      <c r="BL157" s="30">
        <f>+BK157+BJ157</f>
        <v>7.436342592592593E-2</v>
      </c>
      <c r="BM157" s="48">
        <v>11</v>
      </c>
    </row>
    <row r="158" spans="1:65">
      <c r="B158" s="49">
        <v>1</v>
      </c>
      <c r="C158" s="26"/>
      <c r="D158" s="27"/>
      <c r="E158" s="50" t="s">
        <v>43</v>
      </c>
      <c r="F158" s="29">
        <v>0.75347222222222221</v>
      </c>
      <c r="G158" s="37">
        <v>0.81093749999999998</v>
      </c>
      <c r="H158" s="30">
        <f>+G158-F158</f>
        <v>5.7465277777777768E-2</v>
      </c>
      <c r="I158" s="31">
        <v>1.6574074074074074E-2</v>
      </c>
      <c r="J158" s="30">
        <f>+I158+H158</f>
        <v>7.4039351851851842E-2</v>
      </c>
      <c r="K158" s="46">
        <v>12.25</v>
      </c>
      <c r="L158" s="26"/>
      <c r="M158" s="27"/>
      <c r="N158" s="50" t="s">
        <v>38</v>
      </c>
      <c r="O158" s="29">
        <v>0.75</v>
      </c>
      <c r="P158" s="37">
        <v>0.81628472222222215</v>
      </c>
      <c r="Q158" s="30">
        <f t="shared" ref="Q158:Q165" si="6">+P158-O158</f>
        <v>6.6284722222222148E-2</v>
      </c>
      <c r="R158" s="31">
        <v>1.996527777777778E-2</v>
      </c>
      <c r="S158" s="30">
        <f t="shared" ref="S158:S165" si="7">+R158+Q158</f>
        <v>8.6249999999999924E-2</v>
      </c>
      <c r="T158" s="46">
        <v>9</v>
      </c>
      <c r="U158" s="26"/>
      <c r="V158" s="27"/>
      <c r="W158" s="50" t="s">
        <v>8</v>
      </c>
      <c r="X158" s="29">
        <v>0.75</v>
      </c>
      <c r="Y158" s="37">
        <v>0.81305555555555553</v>
      </c>
      <c r="Z158" s="30">
        <f t="shared" ref="Z158:Z160" si="8">+Y158-X158</f>
        <v>6.3055555555555531E-2</v>
      </c>
      <c r="AA158" s="31">
        <v>1.3888888888888888E-2</v>
      </c>
      <c r="AB158" s="30">
        <f t="shared" ref="AB158:AB160" si="9">+Z158+AA158</f>
        <v>7.6944444444444426E-2</v>
      </c>
      <c r="AC158" s="46">
        <v>10</v>
      </c>
      <c r="AD158" s="26"/>
      <c r="AE158" s="27"/>
      <c r="AF158" s="50" t="s">
        <v>75</v>
      </c>
      <c r="AG158" s="29">
        <v>0.75</v>
      </c>
      <c r="AH158" s="37"/>
      <c r="AI158" s="30"/>
      <c r="AJ158" s="31">
        <v>9.5486111111111101E-3</v>
      </c>
      <c r="AK158" s="30"/>
      <c r="AL158" s="78"/>
      <c r="AM158" s="26"/>
      <c r="AN158" s="27"/>
      <c r="AO158" s="50" t="s">
        <v>0</v>
      </c>
      <c r="AP158" s="29">
        <v>0.75</v>
      </c>
      <c r="AQ158" s="37">
        <v>0.81513888888888886</v>
      </c>
      <c r="AR158" s="30">
        <f>+AQ158-AP158</f>
        <v>6.5138888888888857E-2</v>
      </c>
      <c r="AS158" s="31">
        <v>1.4236111111111111E-2</v>
      </c>
      <c r="AT158" s="30">
        <f>+AS158+AR158</f>
        <v>7.9374999999999973E-2</v>
      </c>
      <c r="AU158" s="46">
        <v>12.25</v>
      </c>
      <c r="AV158" s="26"/>
      <c r="AW158" s="27">
        <v>1</v>
      </c>
      <c r="AX158" s="50" t="s">
        <v>41</v>
      </c>
      <c r="AY158" s="29">
        <v>0.75</v>
      </c>
      <c r="AZ158" s="37">
        <v>0.81956018518518514</v>
      </c>
      <c r="BA158" s="30">
        <f>+AZ158-AY158</f>
        <v>6.9560185185185142E-2</v>
      </c>
      <c r="BB158" s="31">
        <f>+'Samlet stilling 2015'!$D$74*'Sejladsresultater 2015'!AW158</f>
        <v>4.9884259259259265E-3</v>
      </c>
      <c r="BC158" s="22">
        <f>+BB158+BA158</f>
        <v>7.4548611111111066E-2</v>
      </c>
      <c r="BD158" s="14">
        <v>11</v>
      </c>
      <c r="BG158" s="50" t="s">
        <v>126</v>
      </c>
      <c r="BH158" s="29">
        <v>0.75</v>
      </c>
      <c r="BI158" s="37">
        <v>0.79944444444444451</v>
      </c>
      <c r="BJ158" s="30">
        <f>+BI158-BH158</f>
        <v>4.9444444444444513E-2</v>
      </c>
      <c r="BK158" s="31">
        <v>1.5625E-2</v>
      </c>
      <c r="BL158" s="30">
        <f>+BK158+BJ158</f>
        <v>6.5069444444444513E-2</v>
      </c>
      <c r="BM158" s="48">
        <v>12.25</v>
      </c>
    </row>
    <row r="159" spans="1:65">
      <c r="B159" s="49">
        <v>1</v>
      </c>
      <c r="C159" s="26"/>
      <c r="D159" s="27"/>
      <c r="E159" s="50" t="s">
        <v>44</v>
      </c>
      <c r="F159" s="29">
        <v>0.75347222222222221</v>
      </c>
      <c r="G159" s="37"/>
      <c r="H159" s="30"/>
      <c r="I159" s="31">
        <v>1.6574074074074074E-2</v>
      </c>
      <c r="J159" s="30"/>
      <c r="K159" s="46"/>
      <c r="L159" s="26"/>
      <c r="M159" s="27"/>
      <c r="N159" s="50" t="s">
        <v>47</v>
      </c>
      <c r="O159" s="29">
        <v>0.75</v>
      </c>
      <c r="P159" s="37"/>
      <c r="Q159" s="30"/>
      <c r="R159" s="31">
        <v>1.9178240740740742E-2</v>
      </c>
      <c r="S159" s="30"/>
      <c r="T159" s="46"/>
      <c r="U159" s="26"/>
      <c r="V159" s="27"/>
      <c r="W159" s="50" t="s">
        <v>7</v>
      </c>
      <c r="X159" s="29">
        <v>0.75</v>
      </c>
      <c r="Y159" s="37">
        <v>0.81248842592592585</v>
      </c>
      <c r="Z159" s="30">
        <f t="shared" si="8"/>
        <v>6.248842592592585E-2</v>
      </c>
      <c r="AA159" s="31">
        <v>1.3194444444444444E-2</v>
      </c>
      <c r="AB159" s="30">
        <f t="shared" si="9"/>
        <v>7.5682870370370289E-2</v>
      </c>
      <c r="AC159" s="46">
        <v>11</v>
      </c>
      <c r="AD159" s="26"/>
      <c r="AE159" s="27"/>
      <c r="AF159" s="50" t="s">
        <v>12</v>
      </c>
      <c r="AG159" s="29">
        <v>0.75</v>
      </c>
      <c r="AH159" s="37"/>
      <c r="AI159" s="30"/>
      <c r="AJ159" s="31">
        <v>9.5486111111111101E-3</v>
      </c>
      <c r="AK159" s="30"/>
      <c r="AL159" s="78"/>
      <c r="AM159" s="26"/>
      <c r="AN159" s="27"/>
      <c r="AO159" s="50" t="s">
        <v>13</v>
      </c>
      <c r="AP159" s="29">
        <v>0.75</v>
      </c>
      <c r="AQ159" s="37"/>
      <c r="AR159" s="30"/>
      <c r="AS159" s="31">
        <v>1.2499999999999999E-2</v>
      </c>
      <c r="AT159" s="30"/>
      <c r="AU159" s="46"/>
      <c r="AV159" s="26"/>
      <c r="AW159" s="27">
        <v>1</v>
      </c>
      <c r="AX159" s="50" t="s">
        <v>19</v>
      </c>
      <c r="AY159" s="29">
        <v>0.75</v>
      </c>
      <c r="AZ159" s="37"/>
      <c r="BA159" s="30"/>
      <c r="BB159" s="31">
        <f>+'Samlet stilling 2015'!$D$76*'Sejladsresultater 2015'!AW159</f>
        <v>2.1180555555555553E-3</v>
      </c>
    </row>
    <row r="160" spans="1:65">
      <c r="B160" s="49">
        <v>1</v>
      </c>
      <c r="C160" s="26"/>
      <c r="D160" s="27"/>
      <c r="E160" s="50" t="s">
        <v>74</v>
      </c>
      <c r="F160" s="29">
        <v>0.75347222222222221</v>
      </c>
      <c r="G160" s="37"/>
      <c r="H160" s="30"/>
      <c r="I160" s="31">
        <v>1.7094907407407409E-2</v>
      </c>
      <c r="J160" s="30"/>
      <c r="K160" s="46"/>
      <c r="L160" s="26"/>
      <c r="M160" s="27"/>
      <c r="N160" s="50" t="s">
        <v>39</v>
      </c>
      <c r="O160" s="29">
        <v>0.75</v>
      </c>
      <c r="P160" s="37"/>
      <c r="Q160" s="30"/>
      <c r="R160" s="31">
        <v>1.5277777777777777E-2</v>
      </c>
      <c r="S160" s="30"/>
      <c r="T160" s="46"/>
      <c r="U160" s="26"/>
      <c r="V160" s="27"/>
      <c r="W160" s="50" t="s">
        <v>23</v>
      </c>
      <c r="X160" s="29">
        <v>0.75</v>
      </c>
      <c r="Y160" s="37">
        <v>0.81782407407407398</v>
      </c>
      <c r="Z160" s="30">
        <f t="shared" si="8"/>
        <v>6.7824074074073981E-2</v>
      </c>
      <c r="AA160" s="31">
        <v>1.2060185185185186E-2</v>
      </c>
      <c r="AB160" s="30">
        <f t="shared" si="9"/>
        <v>7.9884259259259169E-2</v>
      </c>
      <c r="AC160" s="46">
        <v>9</v>
      </c>
      <c r="AD160" s="26"/>
      <c r="AE160" s="27"/>
      <c r="AF160" s="50" t="s">
        <v>22</v>
      </c>
      <c r="AG160" s="29">
        <v>0.75</v>
      </c>
      <c r="AH160" s="37"/>
      <c r="AI160" s="30"/>
      <c r="AJ160" s="31">
        <v>9.5486111111111101E-3</v>
      </c>
      <c r="AK160" s="30"/>
      <c r="AL160" s="78"/>
      <c r="AM160" s="26"/>
      <c r="AN160" s="27"/>
      <c r="AO160" s="50" t="s">
        <v>71</v>
      </c>
      <c r="AP160" s="29">
        <v>0.75</v>
      </c>
      <c r="AQ160" s="37"/>
      <c r="AR160" s="30"/>
      <c r="AS160" s="31">
        <v>1.2060185185185186E-2</v>
      </c>
      <c r="AT160" s="30"/>
      <c r="AU160" s="46"/>
      <c r="AV160" s="26"/>
      <c r="AW160" s="27">
        <v>1</v>
      </c>
      <c r="AX160" s="50" t="s">
        <v>11</v>
      </c>
      <c r="AY160" s="29">
        <v>0.75</v>
      </c>
      <c r="AZ160" s="37"/>
      <c r="BA160" s="30"/>
      <c r="BB160" s="31">
        <f>+'Samlet stilling 2015'!$D$78*'Sejladsresultater 2015'!AW160</f>
        <v>4.0740740740740746E-3</v>
      </c>
    </row>
    <row r="161" spans="1:65">
      <c r="B161" s="49">
        <v>1</v>
      </c>
      <c r="C161" s="26"/>
      <c r="D161" s="27"/>
      <c r="E161" s="50" t="s">
        <v>14</v>
      </c>
      <c r="F161" s="29">
        <v>0.75347222222222221</v>
      </c>
      <c r="G161" s="37"/>
      <c r="H161" s="30"/>
      <c r="I161" s="31" t="e">
        <v>#N/A</v>
      </c>
      <c r="J161" s="30"/>
      <c r="K161" s="48"/>
      <c r="L161" s="26"/>
      <c r="M161" s="27"/>
      <c r="N161" s="50" t="s">
        <v>9</v>
      </c>
      <c r="O161" s="29">
        <v>0.75</v>
      </c>
      <c r="P161" s="37"/>
      <c r="Q161" s="30"/>
      <c r="R161" s="31">
        <v>1.4583333333333332E-2</v>
      </c>
      <c r="S161" s="30"/>
      <c r="T161" s="46"/>
      <c r="U161" s="26"/>
      <c r="V161" s="27"/>
      <c r="W161" s="50" t="s">
        <v>33</v>
      </c>
      <c r="X161" s="29">
        <v>0.75</v>
      </c>
      <c r="Y161" s="37"/>
      <c r="Z161" s="30"/>
      <c r="AA161" s="31" t="e">
        <v>#N/A</v>
      </c>
      <c r="AB161" s="30"/>
      <c r="AC161" s="46"/>
      <c r="AD161" s="26"/>
      <c r="AE161" s="27"/>
      <c r="AF161" s="50" t="s">
        <v>35</v>
      </c>
      <c r="AG161" s="29">
        <v>0.75</v>
      </c>
      <c r="AH161" s="37"/>
      <c r="AI161" s="30"/>
      <c r="AJ161" s="31">
        <v>9.5486111111111101E-3</v>
      </c>
      <c r="AK161" s="30"/>
      <c r="AL161" s="47"/>
      <c r="AM161" s="26"/>
      <c r="AN161" s="27"/>
      <c r="AO161" s="50" t="s">
        <v>59</v>
      </c>
      <c r="AP161" s="29">
        <v>0.75</v>
      </c>
      <c r="AQ161" s="37"/>
      <c r="AR161" s="30"/>
      <c r="AS161" s="31">
        <v>1.2499999999999999E-2</v>
      </c>
      <c r="AT161" s="30"/>
      <c r="AU161" s="46"/>
      <c r="AV161" s="26"/>
      <c r="AW161" s="27">
        <v>1</v>
      </c>
      <c r="AX161" s="50" t="s">
        <v>17</v>
      </c>
      <c r="AY161" s="29">
        <v>0.75</v>
      </c>
      <c r="AZ161" s="37"/>
      <c r="BA161" s="30"/>
      <c r="BB161" s="31">
        <f>+'Samlet stilling 2015'!$D$79*'Sejladsresultater 2015'!AW161</f>
        <v>2.4305555555555556E-3</v>
      </c>
    </row>
    <row r="162" spans="1:65">
      <c r="B162" s="49">
        <v>1</v>
      </c>
      <c r="C162" s="26"/>
      <c r="D162" s="27"/>
      <c r="E162" s="50" t="s">
        <v>1</v>
      </c>
      <c r="F162" s="29">
        <v>0.75347222222222221</v>
      </c>
      <c r="G162" s="37"/>
      <c r="H162" s="30"/>
      <c r="I162" s="31">
        <v>1.4583333333333332E-2</v>
      </c>
      <c r="J162" s="30"/>
      <c r="K162" s="48"/>
      <c r="L162" s="26"/>
      <c r="M162" s="26"/>
      <c r="N162" s="50" t="s">
        <v>10</v>
      </c>
      <c r="O162" s="29">
        <v>0.75</v>
      </c>
      <c r="P162" s="37">
        <v>0.80962962962962959</v>
      </c>
      <c r="Q162" s="30">
        <f t="shared" si="6"/>
        <v>5.9629629629629588E-2</v>
      </c>
      <c r="R162" s="31">
        <v>1.4930555555555556E-2</v>
      </c>
      <c r="S162" s="30">
        <f t="shared" si="7"/>
        <v>7.4560185185185146E-2</v>
      </c>
      <c r="T162" s="46">
        <v>11</v>
      </c>
      <c r="U162" s="26"/>
      <c r="V162" s="27"/>
      <c r="W162" s="50" t="s">
        <v>36</v>
      </c>
      <c r="X162" s="29">
        <v>0.75</v>
      </c>
      <c r="Y162" s="37"/>
      <c r="Z162" s="30"/>
      <c r="AA162" s="31">
        <v>1.2060185185185186E-2</v>
      </c>
      <c r="AB162" s="30"/>
      <c r="AC162" s="46"/>
      <c r="AD162" s="26"/>
      <c r="AE162" s="26"/>
      <c r="AF162" s="50" t="s">
        <v>89</v>
      </c>
      <c r="AG162" s="29">
        <v>0.75</v>
      </c>
      <c r="AH162" s="37"/>
      <c r="AI162" s="30"/>
      <c r="AJ162" s="31">
        <v>9.5486111111111101E-3</v>
      </c>
      <c r="AK162" s="30"/>
      <c r="AL162" s="47"/>
      <c r="AM162" s="26"/>
      <c r="AN162" s="27"/>
      <c r="AO162" s="50" t="s">
        <v>42</v>
      </c>
      <c r="AP162" s="29">
        <v>0.75</v>
      </c>
      <c r="AQ162" s="37"/>
      <c r="AR162" s="30"/>
      <c r="AS162" s="31">
        <v>1.0416666666666666E-2</v>
      </c>
      <c r="AT162" s="30"/>
      <c r="AU162" s="46"/>
      <c r="AV162" s="26"/>
      <c r="AW162" s="27">
        <v>1</v>
      </c>
      <c r="AX162" s="50" t="s">
        <v>20</v>
      </c>
      <c r="AY162" s="29">
        <v>0.75</v>
      </c>
      <c r="AZ162" s="37"/>
      <c r="BA162" s="30"/>
      <c r="BB162" s="31">
        <f>+'Samlet stilling 2015'!$D$75*'Sejladsresultater 2015'!AW162</f>
        <v>2.1180555555555553E-3</v>
      </c>
    </row>
    <row r="163" spans="1:65">
      <c r="B163" s="49">
        <v>1</v>
      </c>
      <c r="C163" s="26"/>
      <c r="D163" s="27"/>
      <c r="E163" s="50" t="s">
        <v>25</v>
      </c>
      <c r="F163" s="29">
        <v>0.75347222222222221</v>
      </c>
      <c r="G163" s="37"/>
      <c r="H163" s="30"/>
      <c r="I163" s="31">
        <v>1.7881944444444443E-2</v>
      </c>
      <c r="J163" s="30"/>
      <c r="K163" s="48"/>
      <c r="L163" s="26"/>
      <c r="M163" s="27"/>
      <c r="N163" s="50" t="s">
        <v>81</v>
      </c>
      <c r="O163" s="29">
        <v>0.75</v>
      </c>
      <c r="P163" s="37"/>
      <c r="Q163" s="30"/>
      <c r="R163" s="31">
        <v>1.3194444444444444E-2</v>
      </c>
      <c r="S163" s="30"/>
      <c r="T163" s="46"/>
      <c r="U163" s="26"/>
      <c r="V163" s="27"/>
      <c r="W163" s="50" t="s">
        <v>26</v>
      </c>
      <c r="X163" s="29">
        <v>0.75</v>
      </c>
      <c r="Y163" s="37"/>
      <c r="Z163" s="30"/>
      <c r="AA163" s="31">
        <v>1.2060185185185186E-2</v>
      </c>
      <c r="AB163" s="30"/>
      <c r="AC163" s="46"/>
      <c r="AD163" s="26"/>
      <c r="AE163" s="26"/>
      <c r="AF163" s="50" t="s">
        <v>90</v>
      </c>
      <c r="AG163" s="29">
        <v>0.75</v>
      </c>
      <c r="AH163" s="37"/>
      <c r="AI163" s="26"/>
      <c r="AJ163" s="31">
        <v>9.5486111111111101E-3</v>
      </c>
      <c r="AK163" s="35"/>
      <c r="AL163" s="47"/>
      <c r="AM163" s="26"/>
      <c r="AN163" s="27"/>
      <c r="AO163" s="50" t="s">
        <v>87</v>
      </c>
      <c r="AP163" s="29">
        <v>0.75</v>
      </c>
      <c r="AQ163" s="37"/>
      <c r="AR163" s="30"/>
      <c r="AS163" s="31" t="e">
        <v>#N/A</v>
      </c>
      <c r="AT163" s="30"/>
      <c r="AU163" s="46"/>
      <c r="AV163" s="26"/>
      <c r="AW163" s="26"/>
      <c r="AX163" s="28"/>
      <c r="AY163" s="29"/>
      <c r="AZ163" s="66"/>
      <c r="BA163" s="30"/>
      <c r="BB163" s="31"/>
    </row>
    <row r="164" spans="1:65">
      <c r="B164" s="49">
        <v>1</v>
      </c>
      <c r="C164" s="26"/>
      <c r="D164" s="26"/>
      <c r="E164" s="50" t="s">
        <v>73</v>
      </c>
      <c r="F164" s="29">
        <v>0.75347222222222221</v>
      </c>
      <c r="G164" s="37"/>
      <c r="H164" s="26"/>
      <c r="I164" s="31">
        <v>1.3194444444444444E-2</v>
      </c>
      <c r="J164" s="30"/>
      <c r="K164" s="47"/>
      <c r="L164" s="26"/>
      <c r="M164" s="27"/>
      <c r="N164" s="50" t="s">
        <v>60</v>
      </c>
      <c r="O164" s="29">
        <v>0.75</v>
      </c>
      <c r="P164" s="37"/>
      <c r="Q164" s="30"/>
      <c r="R164" s="31">
        <v>1.3194444444444444E-2</v>
      </c>
      <c r="S164" s="30"/>
      <c r="T164" s="46"/>
      <c r="U164" s="26"/>
      <c r="V164" s="26"/>
      <c r="W164" s="50" t="s">
        <v>125</v>
      </c>
      <c r="X164" s="29">
        <v>0.75</v>
      </c>
      <c r="Y164" s="37"/>
      <c r="Z164" s="30"/>
      <c r="AA164" s="31">
        <v>1.1712962962962965E-2</v>
      </c>
      <c r="AB164" s="30"/>
      <c r="AC164" s="46"/>
      <c r="AD164" s="26"/>
      <c r="AE164" s="27"/>
      <c r="AF164" s="50" t="s">
        <v>45</v>
      </c>
      <c r="AG164" s="29">
        <v>0.75</v>
      </c>
      <c r="AH164" s="37">
        <v>0.81759259259259265</v>
      </c>
      <c r="AI164" s="35">
        <f>+AH164-AG164</f>
        <v>6.7592592592592649E-2</v>
      </c>
      <c r="AJ164" s="31">
        <v>9.5486111111111101E-3</v>
      </c>
      <c r="AK164" s="30">
        <f>+AJ164+AI164</f>
        <v>7.7141203703703753E-2</v>
      </c>
      <c r="AL164" s="48">
        <v>11</v>
      </c>
      <c r="AM164" s="26"/>
      <c r="AN164" s="26"/>
      <c r="AO164" s="50" t="s">
        <v>88</v>
      </c>
      <c r="AP164" s="29">
        <v>0.75</v>
      </c>
      <c r="AQ164" s="37"/>
      <c r="AR164" s="26"/>
      <c r="AS164" s="31">
        <v>1.1284722222222222E-2</v>
      </c>
      <c r="AT164" s="35"/>
      <c r="AU164" s="26"/>
      <c r="AV164" s="26"/>
      <c r="AW164" s="26"/>
      <c r="AX164" s="28"/>
      <c r="AY164" s="29"/>
      <c r="AZ164" s="66"/>
      <c r="BA164" s="30"/>
      <c r="BB164" s="31"/>
    </row>
    <row r="165" spans="1:65">
      <c r="B165" s="49">
        <v>1</v>
      </c>
      <c r="C165" s="26"/>
      <c r="D165" s="26"/>
      <c r="E165" s="50" t="s">
        <v>82</v>
      </c>
      <c r="F165" s="29">
        <v>0.75347222222222221</v>
      </c>
      <c r="G165" s="37"/>
      <c r="H165" s="26"/>
      <c r="I165" s="31" t="e">
        <v>#N/A</v>
      </c>
      <c r="J165" s="35"/>
      <c r="K165" s="26"/>
      <c r="L165" s="26"/>
      <c r="M165" s="26"/>
      <c r="N165" s="50" t="s">
        <v>114</v>
      </c>
      <c r="O165" s="29">
        <v>0.75</v>
      </c>
      <c r="P165" s="37">
        <v>0.80464120370370373</v>
      </c>
      <c r="Q165" s="30">
        <f t="shared" si="6"/>
        <v>5.4641203703703733E-2</v>
      </c>
      <c r="R165" s="31">
        <f>+'Samlet stilling 2015'!D27</f>
        <v>2.013888888888889E-2</v>
      </c>
      <c r="S165" s="30">
        <f t="shared" si="7"/>
        <v>7.478009259259262E-2</v>
      </c>
      <c r="T165" s="46">
        <v>10</v>
      </c>
      <c r="U165" s="26"/>
      <c r="V165" s="26"/>
      <c r="W165" s="50" t="s">
        <v>18</v>
      </c>
      <c r="X165" s="29">
        <v>0.75</v>
      </c>
      <c r="Y165" s="37"/>
      <c r="Z165" s="30"/>
      <c r="AA165" s="31" t="e">
        <v>#N/A</v>
      </c>
      <c r="AB165" s="30"/>
      <c r="AC165" s="46"/>
      <c r="AD165" s="26"/>
      <c r="AE165" s="26"/>
      <c r="AF165" s="26"/>
      <c r="AG165" s="26"/>
      <c r="AH165" s="26"/>
      <c r="AI165" s="26"/>
      <c r="AJ165" s="36"/>
      <c r="AK165" s="35"/>
      <c r="AL165" s="26"/>
      <c r="AM165" s="26"/>
      <c r="AN165" s="26"/>
      <c r="AO165" s="50" t="s">
        <v>61</v>
      </c>
      <c r="AP165" s="29">
        <v>0.75</v>
      </c>
      <c r="AQ165" s="37"/>
      <c r="AR165" s="26"/>
      <c r="AS165" s="31">
        <v>1.7094907407407409E-2</v>
      </c>
      <c r="AT165" s="35"/>
      <c r="AU165" s="26"/>
      <c r="AV165" s="26"/>
      <c r="AW165" s="26"/>
      <c r="AX165" s="26"/>
      <c r="AY165" s="26"/>
      <c r="AZ165" s="26"/>
      <c r="BA165" s="26"/>
      <c r="BB165" s="36"/>
    </row>
    <row r="166" spans="1:65">
      <c r="B166" s="26"/>
      <c r="C166" s="26"/>
      <c r="D166" s="26"/>
      <c r="E166" s="26"/>
      <c r="F166" s="26"/>
      <c r="G166" s="26"/>
      <c r="H166" s="26"/>
      <c r="I166" s="26"/>
      <c r="J166" s="35"/>
      <c r="K166" s="26"/>
      <c r="L166" s="26"/>
      <c r="M166" s="26"/>
      <c r="N166" s="50" t="s">
        <v>86</v>
      </c>
      <c r="O166" s="29">
        <v>0.75</v>
      </c>
      <c r="P166" s="37"/>
      <c r="Q166" s="26"/>
      <c r="R166" s="31" t="e">
        <v>#N/A</v>
      </c>
      <c r="S166" s="35"/>
      <c r="T166" s="46"/>
      <c r="U166" s="26"/>
      <c r="V166" s="26"/>
      <c r="W166" s="50" t="s">
        <v>83</v>
      </c>
      <c r="X166" s="29">
        <v>0.75</v>
      </c>
      <c r="Y166" s="37"/>
      <c r="Z166" s="30"/>
      <c r="AA166" s="31" t="e">
        <v>#N/A</v>
      </c>
      <c r="AB166" s="30"/>
      <c r="AC166" s="46"/>
      <c r="AD166" s="26"/>
      <c r="AE166" s="26"/>
      <c r="AF166" s="26"/>
      <c r="AG166" s="26"/>
      <c r="AH166" s="26"/>
      <c r="AI166" s="26"/>
      <c r="AJ166" s="36"/>
      <c r="AK166" s="35"/>
      <c r="AL166" s="26"/>
      <c r="AM166" s="26"/>
      <c r="AN166" s="26"/>
      <c r="AO166" s="50" t="s">
        <v>131</v>
      </c>
      <c r="AP166" s="29">
        <v>0.79166666666666696</v>
      </c>
      <c r="AQ166" s="26"/>
      <c r="AR166" s="26"/>
      <c r="AS166" s="36">
        <f>+'Samlet stilling 2015'!D69</f>
        <v>1.3194444444444444E-2</v>
      </c>
      <c r="AT166" s="35"/>
      <c r="AU166" s="26"/>
      <c r="AV166" s="26"/>
      <c r="AW166" s="26"/>
      <c r="AX166" s="26"/>
      <c r="AY166" s="26"/>
      <c r="AZ166" s="26"/>
      <c r="BA166" s="26"/>
      <c r="BB166" s="36"/>
    </row>
    <row r="167" spans="1:65">
      <c r="B167" s="49"/>
      <c r="C167" s="26"/>
      <c r="D167" s="26"/>
      <c r="E167" s="26"/>
      <c r="F167" s="26"/>
      <c r="G167" s="26"/>
      <c r="H167" s="26"/>
      <c r="I167" s="36"/>
      <c r="J167" s="35"/>
      <c r="K167" s="26"/>
      <c r="L167" s="26"/>
      <c r="M167" s="26"/>
      <c r="N167" s="26"/>
      <c r="O167" s="26"/>
      <c r="P167" s="26"/>
      <c r="Q167" s="26"/>
      <c r="R167" s="36"/>
      <c r="S167" s="35"/>
      <c r="T167" s="26"/>
      <c r="U167" s="26"/>
      <c r="V167" s="26"/>
      <c r="W167" s="50" t="s">
        <v>84</v>
      </c>
      <c r="X167" s="29">
        <v>0.75</v>
      </c>
      <c r="Y167" s="37"/>
      <c r="Z167" s="30"/>
      <c r="AA167" s="31" t="e">
        <v>#N/A</v>
      </c>
      <c r="AB167" s="30"/>
      <c r="AC167" s="46"/>
      <c r="AD167" s="26"/>
      <c r="AE167" s="26"/>
      <c r="AF167" s="26"/>
      <c r="AG167" s="26"/>
      <c r="AH167" s="26"/>
      <c r="AI167" s="26"/>
      <c r="AJ167" s="36"/>
      <c r="AK167" s="35"/>
      <c r="AL167" s="26"/>
      <c r="AM167" s="26"/>
      <c r="AN167" s="26"/>
      <c r="AO167" s="26"/>
      <c r="AP167" s="26"/>
      <c r="AQ167" s="26"/>
      <c r="AR167" s="26"/>
      <c r="AS167" s="36"/>
      <c r="AT167" s="35"/>
      <c r="AU167" s="26"/>
      <c r="AV167" s="26"/>
      <c r="AW167" s="26"/>
      <c r="AX167" s="26"/>
      <c r="AY167" s="26"/>
      <c r="AZ167" s="26"/>
      <c r="BA167" s="26"/>
      <c r="BB167" s="36"/>
    </row>
    <row r="168" spans="1:65">
      <c r="W168" s="50" t="s">
        <v>85</v>
      </c>
      <c r="X168" s="29">
        <v>0.75</v>
      </c>
      <c r="Y168" s="37"/>
      <c r="Z168" s="30"/>
      <c r="AA168" s="31" t="e">
        <v>#N/A</v>
      </c>
    </row>
    <row r="170" spans="1:65">
      <c r="A170" s="14" t="s">
        <v>130</v>
      </c>
      <c r="B170" s="49">
        <v>1</v>
      </c>
      <c r="C170" s="26"/>
      <c r="D170" s="27"/>
      <c r="E170" s="50" t="s">
        <v>58</v>
      </c>
      <c r="F170" s="29">
        <v>0.75347222222222221</v>
      </c>
      <c r="G170" s="37">
        <v>0.80299768518518511</v>
      </c>
      <c r="H170" s="30">
        <f>+G170-F170</f>
        <v>4.9525462962962896E-2</v>
      </c>
      <c r="I170" s="31">
        <v>1.5972222222222224E-2</v>
      </c>
      <c r="J170" s="30">
        <f>+I170+H170</f>
        <v>6.5497685185185117E-2</v>
      </c>
      <c r="K170" s="46">
        <v>11</v>
      </c>
      <c r="L170" s="26"/>
      <c r="M170" s="27"/>
      <c r="N170" s="50" t="s">
        <v>24</v>
      </c>
      <c r="O170" s="29">
        <v>0.75</v>
      </c>
      <c r="P170" s="37">
        <v>0.80541666666666656</v>
      </c>
      <c r="Q170" s="30">
        <f>+P170-O170</f>
        <v>5.5416666666666559E-2</v>
      </c>
      <c r="R170" s="31">
        <v>1.7094907407407409E-2</v>
      </c>
      <c r="S170" s="30">
        <f>+R170+Q170</f>
        <v>7.2511574074073964E-2</v>
      </c>
      <c r="T170" s="46">
        <v>10</v>
      </c>
      <c r="U170" s="26"/>
      <c r="V170" s="27"/>
      <c r="W170" s="50" t="s">
        <v>31</v>
      </c>
      <c r="X170" s="29">
        <v>0.75</v>
      </c>
      <c r="Y170" s="37">
        <v>0.81127314814814822</v>
      </c>
      <c r="Z170" s="30">
        <f>+Y170-X170</f>
        <v>6.1273148148148215E-2</v>
      </c>
      <c r="AA170" s="31">
        <v>1.3194444444444444E-2</v>
      </c>
      <c r="AB170" s="30">
        <f>+AA170+Z170</f>
        <v>7.4467592592592655E-2</v>
      </c>
      <c r="AC170" s="46">
        <v>11</v>
      </c>
      <c r="AD170" s="26"/>
      <c r="AE170" s="27"/>
      <c r="AF170" s="50" t="s">
        <v>37</v>
      </c>
      <c r="AG170" s="29">
        <v>0.75</v>
      </c>
      <c r="AH170" s="37">
        <v>0.81260416666666668</v>
      </c>
      <c r="AI170" s="30">
        <f>+AH170-AG170</f>
        <v>6.2604166666666683E-2</v>
      </c>
      <c r="AJ170" s="31">
        <v>9.5486111111111101E-3</v>
      </c>
      <c r="AK170" s="30">
        <f>+AJ170+AI170</f>
        <v>7.2152777777777788E-2</v>
      </c>
      <c r="AL170" s="48">
        <v>12.25</v>
      </c>
      <c r="AM170" s="26"/>
      <c r="AN170" s="27"/>
      <c r="AO170" s="50" t="s">
        <v>6</v>
      </c>
      <c r="AP170" s="29">
        <v>0.75</v>
      </c>
      <c r="AQ170" s="37"/>
      <c r="AR170" s="30"/>
      <c r="AS170" s="31">
        <v>1.1284722222222222E-2</v>
      </c>
      <c r="AT170" s="30"/>
      <c r="AU170" s="46"/>
      <c r="AV170" s="26"/>
      <c r="AW170" s="27">
        <v>1</v>
      </c>
      <c r="AX170" s="50" t="s">
        <v>46</v>
      </c>
      <c r="AY170" s="29">
        <v>0.75</v>
      </c>
      <c r="AZ170" s="37">
        <v>0.81122685185185184</v>
      </c>
      <c r="BA170" s="30">
        <f>+AZ170-AY170</f>
        <v>6.1226851851851838E-2</v>
      </c>
      <c r="BB170" s="31">
        <f>+'Samlet stilling 2015'!$D$77*'Sejladsresultater 2015'!AW170</f>
        <v>2.1180555555555553E-3</v>
      </c>
      <c r="BC170" s="22">
        <f>+BB170+BA170</f>
        <v>6.3344907407407391E-2</v>
      </c>
      <c r="BD170" s="14">
        <v>12.25</v>
      </c>
      <c r="BG170" s="50" t="s">
        <v>110</v>
      </c>
      <c r="BH170" s="29">
        <v>0.75</v>
      </c>
      <c r="BI170" s="37">
        <v>0.80672453703703706</v>
      </c>
      <c r="BJ170" s="30">
        <f>+BI170-BH170</f>
        <v>5.6724537037037059E-2</v>
      </c>
      <c r="BK170" s="31">
        <v>1.4236111111111111E-2</v>
      </c>
      <c r="BL170" s="30">
        <f>+BK170+BJ170</f>
        <v>7.0960648148148175E-2</v>
      </c>
      <c r="BM170" s="48">
        <v>11</v>
      </c>
    </row>
    <row r="171" spans="1:65">
      <c r="B171" s="49">
        <v>1</v>
      </c>
      <c r="C171" s="26"/>
      <c r="D171" s="27"/>
      <c r="E171" s="50" t="s">
        <v>43</v>
      </c>
      <c r="F171" s="29">
        <v>0.75347222222222221</v>
      </c>
      <c r="G171" s="37">
        <v>0.80150462962962965</v>
      </c>
      <c r="H171" s="30">
        <f>+G171-F171</f>
        <v>4.803240740740744E-2</v>
      </c>
      <c r="I171" s="31">
        <v>1.6574074074074074E-2</v>
      </c>
      <c r="J171" s="30">
        <f>+I171+H171</f>
        <v>6.4606481481481515E-2</v>
      </c>
      <c r="K171" s="46">
        <v>12.25</v>
      </c>
      <c r="L171" s="26"/>
      <c r="M171" s="27"/>
      <c r="N171" s="50" t="s">
        <v>38</v>
      </c>
      <c r="O171" s="29">
        <v>0.75</v>
      </c>
      <c r="P171" s="37">
        <v>0.814386574074074</v>
      </c>
      <c r="Q171" s="30">
        <f>+P171-O171</f>
        <v>6.4386574074073999E-2</v>
      </c>
      <c r="R171" s="31">
        <v>1.996527777777778E-2</v>
      </c>
      <c r="S171" s="30">
        <f>+R171+Q171</f>
        <v>8.4351851851851775E-2</v>
      </c>
      <c r="T171" s="46">
        <v>9</v>
      </c>
      <c r="U171" s="26"/>
      <c r="V171" s="27"/>
      <c r="W171" s="50" t="s">
        <v>8</v>
      </c>
      <c r="X171" s="29">
        <v>0.75</v>
      </c>
      <c r="Y171" s="37">
        <v>0.81806712962962969</v>
      </c>
      <c r="Z171" s="30">
        <f>+Y171-X171</f>
        <v>6.8067129629629686E-2</v>
      </c>
      <c r="AA171" s="31">
        <v>1.3888888888888888E-2</v>
      </c>
      <c r="AB171" s="30">
        <f>+AA171+Z171</f>
        <v>8.1956018518518581E-2</v>
      </c>
      <c r="AC171" s="46">
        <v>9</v>
      </c>
      <c r="AD171" s="26"/>
      <c r="AE171" s="27"/>
      <c r="AF171" s="50" t="s">
        <v>75</v>
      </c>
      <c r="AG171" s="29">
        <v>0.75</v>
      </c>
      <c r="AH171" s="37"/>
      <c r="AI171" s="30"/>
      <c r="AJ171" s="31">
        <v>9.5486111111111101E-3</v>
      </c>
      <c r="AK171" s="30"/>
      <c r="AL171" s="78"/>
      <c r="AM171" s="26"/>
      <c r="AN171" s="27"/>
      <c r="AO171" s="50" t="s">
        <v>0</v>
      </c>
      <c r="AP171" s="29">
        <v>0.75</v>
      </c>
      <c r="AQ171" s="37">
        <v>0.81300925925925915</v>
      </c>
      <c r="AR171" s="30">
        <f>+AQ171-AP171</f>
        <v>6.3009259259259154E-2</v>
      </c>
      <c r="AS171" s="31">
        <v>1.4236111111111111E-2</v>
      </c>
      <c r="AT171" s="30">
        <f>+AS171+AR171</f>
        <v>7.724537037037027E-2</v>
      </c>
      <c r="AU171" s="46">
        <v>12.25</v>
      </c>
      <c r="AV171" s="26"/>
      <c r="AW171" s="27">
        <v>1</v>
      </c>
      <c r="AX171" s="50" t="s">
        <v>41</v>
      </c>
      <c r="AY171" s="29">
        <v>0.75</v>
      </c>
      <c r="AZ171" s="37">
        <v>0.82430555555555562</v>
      </c>
      <c r="BA171" s="30">
        <f>+AZ171-AY171</f>
        <v>7.4305555555555625E-2</v>
      </c>
      <c r="BB171" s="31">
        <f>+'Samlet stilling 2015'!$D$74*'Sejladsresultater 2015'!AW171</f>
        <v>4.9884259259259265E-3</v>
      </c>
      <c r="BC171" s="22">
        <f>+BB171+BA171</f>
        <v>7.9293981481481549E-2</v>
      </c>
      <c r="BD171" s="76">
        <v>11</v>
      </c>
      <c r="BG171" s="50" t="s">
        <v>126</v>
      </c>
      <c r="BH171" s="29">
        <v>0.75347222222222221</v>
      </c>
      <c r="BI171" s="37">
        <v>0.8002893518518519</v>
      </c>
      <c r="BJ171" s="30">
        <f>+BI171-BH171</f>
        <v>4.6817129629629695E-2</v>
      </c>
      <c r="BK171" s="31">
        <v>1.5625E-2</v>
      </c>
      <c r="BL171" s="30">
        <f>+BK171+BJ171</f>
        <v>6.2442129629629695E-2</v>
      </c>
      <c r="BM171" s="48">
        <v>12.25</v>
      </c>
    </row>
    <row r="172" spans="1:65">
      <c r="B172" s="49">
        <v>1</v>
      </c>
      <c r="C172" s="26"/>
      <c r="D172" s="27"/>
      <c r="E172" s="50" t="s">
        <v>44</v>
      </c>
      <c r="F172" s="29">
        <v>0.75347222222222221</v>
      </c>
      <c r="G172" s="37"/>
      <c r="H172" s="30"/>
      <c r="I172" s="31">
        <v>1.6574074074074074E-2</v>
      </c>
      <c r="J172" s="30"/>
      <c r="K172" s="46"/>
      <c r="L172" s="26"/>
      <c r="M172" s="27"/>
      <c r="N172" s="50" t="s">
        <v>47</v>
      </c>
      <c r="O172" s="29">
        <v>0.75</v>
      </c>
      <c r="P172" s="37"/>
      <c r="Q172" s="30"/>
      <c r="R172" s="31">
        <v>1.9178240740740742E-2</v>
      </c>
      <c r="S172" s="30"/>
      <c r="T172" s="46"/>
      <c r="U172" s="26"/>
      <c r="V172" s="27"/>
      <c r="W172" s="50" t="s">
        <v>7</v>
      </c>
      <c r="X172" s="29">
        <v>0.75</v>
      </c>
      <c r="Y172" s="37">
        <v>0.81026620370370372</v>
      </c>
      <c r="Z172" s="30">
        <f>+Y172-X172</f>
        <v>6.0266203703703725E-2</v>
      </c>
      <c r="AA172" s="31">
        <v>1.3194444444444444E-2</v>
      </c>
      <c r="AB172" s="30">
        <f>+AA172+Z172</f>
        <v>7.3460648148148164E-2</v>
      </c>
      <c r="AC172" s="46">
        <v>12.25</v>
      </c>
      <c r="AD172" s="26"/>
      <c r="AE172" s="27"/>
      <c r="AF172" s="50" t="s">
        <v>12</v>
      </c>
      <c r="AG172" s="29">
        <v>0.75</v>
      </c>
      <c r="AH172" s="37"/>
      <c r="AI172" s="30"/>
      <c r="AJ172" s="31">
        <v>9.5486111111111101E-3</v>
      </c>
      <c r="AK172" s="30"/>
      <c r="AL172" s="78"/>
      <c r="AM172" s="26"/>
      <c r="AN172" s="27"/>
      <c r="AO172" s="50" t="s">
        <v>13</v>
      </c>
      <c r="AP172" s="29">
        <v>0.75</v>
      </c>
      <c r="AQ172" s="37"/>
      <c r="AR172" s="30"/>
      <c r="AS172" s="31">
        <v>1.2499999999999999E-2</v>
      </c>
      <c r="AT172" s="30"/>
      <c r="AU172" s="46"/>
      <c r="AV172" s="26"/>
      <c r="AW172" s="27">
        <v>1</v>
      </c>
      <c r="AX172" s="50" t="s">
        <v>19</v>
      </c>
      <c r="AY172" s="29">
        <v>0.75</v>
      </c>
      <c r="AZ172" s="37"/>
      <c r="BA172" s="30"/>
      <c r="BB172" s="31">
        <f>+'Samlet stilling 2015'!$D$76*'Sejladsresultater 2015'!AW172</f>
        <v>2.1180555555555553E-3</v>
      </c>
      <c r="BG172" s="92" t="s">
        <v>132</v>
      </c>
      <c r="BH172" s="22">
        <v>0.75</v>
      </c>
      <c r="BI172" s="37">
        <v>0.80495370370370367</v>
      </c>
      <c r="BJ172" s="94">
        <f>+BI172-BH172</f>
        <v>5.4953703703703671E-2</v>
      </c>
      <c r="BK172" s="93">
        <f>+'Samlet stilling 2015'!D86</f>
        <v>1.9699074074074074E-2</v>
      </c>
      <c r="BL172" s="94">
        <f>+BK172+BJ172</f>
        <v>7.4652777777777748E-2</v>
      </c>
      <c r="BM172" s="95">
        <v>10</v>
      </c>
    </row>
    <row r="173" spans="1:65">
      <c r="B173" s="49">
        <v>1</v>
      </c>
      <c r="C173" s="26"/>
      <c r="D173" s="27"/>
      <c r="E173" s="50" t="s">
        <v>74</v>
      </c>
      <c r="F173" s="29">
        <v>0.75347222222222221</v>
      </c>
      <c r="G173" s="37"/>
      <c r="H173" s="30"/>
      <c r="I173" s="31">
        <v>1.7094907407407409E-2</v>
      </c>
      <c r="J173" s="30"/>
      <c r="K173" s="46"/>
      <c r="L173" s="26"/>
      <c r="M173" s="27"/>
      <c r="N173" s="50" t="s">
        <v>39</v>
      </c>
      <c r="O173" s="29">
        <v>0.75</v>
      </c>
      <c r="P173" s="37"/>
      <c r="Q173" s="30"/>
      <c r="R173" s="31">
        <v>1.5277777777777777E-2</v>
      </c>
      <c r="S173" s="30"/>
      <c r="T173" s="46"/>
      <c r="U173" s="26"/>
      <c r="V173" s="27"/>
      <c r="W173" s="50" t="s">
        <v>23</v>
      </c>
      <c r="X173" s="29">
        <v>0.75</v>
      </c>
      <c r="Y173" s="37">
        <v>0.8127199074074074</v>
      </c>
      <c r="Z173" s="30">
        <f>+Y173-X173</f>
        <v>6.2719907407407405E-2</v>
      </c>
      <c r="AA173" s="31">
        <v>1.2060185185185186E-2</v>
      </c>
      <c r="AB173" s="30">
        <f>+AA173+Z173</f>
        <v>7.4780092592592592E-2</v>
      </c>
      <c r="AC173" s="46">
        <v>10</v>
      </c>
      <c r="AD173" s="26"/>
      <c r="AE173" s="27"/>
      <c r="AF173" s="50" t="s">
        <v>22</v>
      </c>
      <c r="AG173" s="29">
        <v>0.75</v>
      </c>
      <c r="AH173" s="37"/>
      <c r="AI173" s="30"/>
      <c r="AJ173" s="31">
        <v>9.5486111111111101E-3</v>
      </c>
      <c r="AK173" s="30"/>
      <c r="AL173" s="78"/>
      <c r="AM173" s="26"/>
      <c r="AN173" s="27"/>
      <c r="AO173" s="50" t="s">
        <v>71</v>
      </c>
      <c r="AP173" s="29">
        <v>0.75</v>
      </c>
      <c r="AQ173" s="37">
        <v>0.81627314814814811</v>
      </c>
      <c r="AR173" s="30">
        <f>+AQ173-AP173</f>
        <v>6.6273148148148109E-2</v>
      </c>
      <c r="AS173" s="31">
        <v>1.2060185185185186E-2</v>
      </c>
      <c r="AT173" s="30">
        <f>+AS173+AR173</f>
        <v>7.8333333333333297E-2</v>
      </c>
      <c r="AU173" s="46">
        <v>11</v>
      </c>
      <c r="AV173" s="26"/>
      <c r="AW173" s="27">
        <v>1</v>
      </c>
      <c r="AX173" s="50" t="s">
        <v>11</v>
      </c>
      <c r="AY173" s="29">
        <v>0.75</v>
      </c>
      <c r="AZ173" s="37"/>
      <c r="BA173" s="30"/>
      <c r="BB173" s="31">
        <f>+'Samlet stilling 2015'!$D$78*'Sejladsresultater 2015'!AW173</f>
        <v>4.0740740740740746E-3</v>
      </c>
    </row>
    <row r="174" spans="1:65">
      <c r="B174" s="49">
        <v>1</v>
      </c>
      <c r="C174" s="26"/>
      <c r="D174" s="27"/>
      <c r="E174" s="50" t="s">
        <v>14</v>
      </c>
      <c r="F174" s="29">
        <v>0.75347222222222221</v>
      </c>
      <c r="G174" s="37"/>
      <c r="H174" s="30"/>
      <c r="I174" s="31" t="e">
        <v>#N/A</v>
      </c>
      <c r="J174" s="30"/>
      <c r="K174" s="48"/>
      <c r="L174" s="26"/>
      <c r="M174" s="27"/>
      <c r="N174" s="50" t="s">
        <v>9</v>
      </c>
      <c r="O174" s="29">
        <v>0.75</v>
      </c>
      <c r="P174" s="37"/>
      <c r="Q174" s="30"/>
      <c r="R174" s="31">
        <v>1.4583333333333332E-2</v>
      </c>
      <c r="S174" s="30"/>
      <c r="T174" s="46"/>
      <c r="U174" s="26"/>
      <c r="V174" s="27"/>
      <c r="W174" s="50" t="s">
        <v>33</v>
      </c>
      <c r="X174" s="29">
        <v>0.75</v>
      </c>
      <c r="Y174" s="37"/>
      <c r="Z174" s="30"/>
      <c r="AA174" s="31" t="e">
        <v>#N/A</v>
      </c>
      <c r="AB174" s="30"/>
      <c r="AC174" s="46"/>
      <c r="AD174" s="26"/>
      <c r="AE174" s="27"/>
      <c r="AF174" s="50" t="s">
        <v>35</v>
      </c>
      <c r="AG174" s="29">
        <v>0.75</v>
      </c>
      <c r="AH174" s="37"/>
      <c r="AI174" s="30"/>
      <c r="AJ174" s="31">
        <v>9.5486111111111101E-3</v>
      </c>
      <c r="AK174" s="30"/>
      <c r="AL174" s="47"/>
      <c r="AM174" s="26"/>
      <c r="AN174" s="27"/>
      <c r="AO174" s="50" t="s">
        <v>59</v>
      </c>
      <c r="AP174" s="29">
        <v>0.75</v>
      </c>
      <c r="AQ174" s="37"/>
      <c r="AR174" s="30"/>
      <c r="AS174" s="31">
        <v>1.2499999999999999E-2</v>
      </c>
      <c r="AT174" s="30"/>
      <c r="AU174" s="46"/>
      <c r="AV174" s="26"/>
      <c r="AW174" s="27">
        <v>1</v>
      </c>
      <c r="AX174" s="50" t="s">
        <v>17</v>
      </c>
      <c r="AY174" s="29">
        <v>0.75</v>
      </c>
      <c r="AZ174" s="37"/>
      <c r="BA174" s="30"/>
      <c r="BB174" s="31">
        <f>+'Samlet stilling 2015'!$D$79*'Sejladsresultater 2015'!AW174</f>
        <v>2.4305555555555556E-3</v>
      </c>
    </row>
    <row r="175" spans="1:65">
      <c r="B175" s="49">
        <v>1</v>
      </c>
      <c r="C175" s="26"/>
      <c r="D175" s="27"/>
      <c r="E175" s="50" t="s">
        <v>1</v>
      </c>
      <c r="F175" s="29">
        <v>0.75347222222222221</v>
      </c>
      <c r="G175" s="37"/>
      <c r="H175" s="30"/>
      <c r="I175" s="31">
        <v>1.4583333333333332E-2</v>
      </c>
      <c r="J175" s="30"/>
      <c r="K175" s="48"/>
      <c r="L175" s="26"/>
      <c r="M175" s="26"/>
      <c r="N175" s="50" t="s">
        <v>10</v>
      </c>
      <c r="O175" s="29">
        <v>0.75</v>
      </c>
      <c r="P175" s="37">
        <v>0.80636574074074074</v>
      </c>
      <c r="Q175" s="35">
        <f>+P175-O175</f>
        <v>5.6365740740740744E-2</v>
      </c>
      <c r="R175" s="31">
        <v>1.4930555555555556E-2</v>
      </c>
      <c r="S175" s="35">
        <f>+R175+Q175</f>
        <v>7.1296296296296302E-2</v>
      </c>
      <c r="T175" s="46">
        <v>11</v>
      </c>
      <c r="U175" s="26"/>
      <c r="V175" s="27"/>
      <c r="W175" s="50" t="s">
        <v>36</v>
      </c>
      <c r="X175" s="29">
        <v>0.75</v>
      </c>
      <c r="Y175" s="37"/>
      <c r="Z175" s="30"/>
      <c r="AA175" s="31">
        <v>1.2060185185185186E-2</v>
      </c>
      <c r="AB175" s="30"/>
      <c r="AC175" s="46"/>
      <c r="AD175" s="26"/>
      <c r="AE175" s="26"/>
      <c r="AF175" s="50" t="s">
        <v>89</v>
      </c>
      <c r="AG175" s="29">
        <v>0.75</v>
      </c>
      <c r="AH175" s="37"/>
      <c r="AI175" s="30"/>
      <c r="AJ175" s="31">
        <v>9.5486111111111101E-3</v>
      </c>
      <c r="AK175" s="30"/>
      <c r="AL175" s="47"/>
      <c r="AM175" s="26"/>
      <c r="AN175" s="27"/>
      <c r="AO175" s="50" t="s">
        <v>42</v>
      </c>
      <c r="AP175" s="29">
        <v>0.75</v>
      </c>
      <c r="AQ175" s="37"/>
      <c r="AR175" s="30"/>
      <c r="AS175" s="31">
        <v>1.0416666666666666E-2</v>
      </c>
      <c r="AT175" s="30"/>
      <c r="AU175" s="46"/>
      <c r="AV175" s="26"/>
      <c r="AW175" s="27">
        <v>1</v>
      </c>
      <c r="AX175" s="50" t="s">
        <v>20</v>
      </c>
      <c r="AY175" s="29">
        <v>0.75</v>
      </c>
      <c r="AZ175" s="37"/>
      <c r="BA175" s="30"/>
      <c r="BB175" s="31">
        <f>+'Samlet stilling 2015'!$D$75*'Sejladsresultater 2015'!AW175</f>
        <v>2.1180555555555553E-3</v>
      </c>
    </row>
    <row r="176" spans="1:65">
      <c r="B176" s="49">
        <v>1</v>
      </c>
      <c r="C176" s="26"/>
      <c r="D176" s="27"/>
      <c r="E176" s="50" t="s">
        <v>25</v>
      </c>
      <c r="F176" s="29">
        <v>0.75347222222222221</v>
      </c>
      <c r="G176" s="37"/>
      <c r="H176" s="30"/>
      <c r="I176" s="31">
        <v>1.7881944444444443E-2</v>
      </c>
      <c r="J176" s="30"/>
      <c r="K176" s="48"/>
      <c r="L176" s="26"/>
      <c r="M176" s="27"/>
      <c r="N176" s="50" t="s">
        <v>81</v>
      </c>
      <c r="O176" s="29">
        <v>0.75</v>
      </c>
      <c r="P176" s="37"/>
      <c r="Q176" s="27"/>
      <c r="R176" s="31">
        <v>1.3194444444444444E-2</v>
      </c>
      <c r="S176" s="30"/>
      <c r="T176" s="46"/>
      <c r="U176" s="26"/>
      <c r="V176" s="27"/>
      <c r="W176" s="50" t="s">
        <v>26</v>
      </c>
      <c r="X176" s="29">
        <v>0.75</v>
      </c>
      <c r="Y176" s="37"/>
      <c r="Z176" s="30"/>
      <c r="AA176" s="31">
        <v>1.2060185185185186E-2</v>
      </c>
      <c r="AB176" s="30"/>
      <c r="AC176" s="46"/>
      <c r="AD176" s="26"/>
      <c r="AE176" s="26"/>
      <c r="AF176" s="50" t="s">
        <v>90</v>
      </c>
      <c r="AG176" s="29">
        <v>0.75</v>
      </c>
      <c r="AH176" s="37"/>
      <c r="AI176" s="26"/>
      <c r="AJ176" s="31">
        <v>9.5486111111111101E-3</v>
      </c>
      <c r="AK176" s="35"/>
      <c r="AL176" s="47"/>
      <c r="AM176" s="26"/>
      <c r="AN176" s="27"/>
      <c r="AO176" s="50" t="s">
        <v>87</v>
      </c>
      <c r="AP176" s="29">
        <v>0.75</v>
      </c>
      <c r="AQ176" s="37"/>
      <c r="AR176" s="30"/>
      <c r="AS176" s="31" t="e">
        <v>#N/A</v>
      </c>
      <c r="AT176" s="30"/>
      <c r="AU176" s="46"/>
      <c r="AV176" s="26"/>
      <c r="AW176" s="26"/>
      <c r="AX176" s="28"/>
      <c r="AY176" s="29"/>
      <c r="AZ176" s="66"/>
      <c r="BA176" s="30"/>
      <c r="BB176" s="31"/>
    </row>
    <row r="177" spans="1:65">
      <c r="B177" s="49">
        <v>1</v>
      </c>
      <c r="C177" s="26"/>
      <c r="D177" s="26"/>
      <c r="E177" s="50" t="s">
        <v>73</v>
      </c>
      <c r="F177" s="29">
        <v>0.75347222222222221</v>
      </c>
      <c r="G177" s="37"/>
      <c r="H177" s="26"/>
      <c r="I177" s="31">
        <v>1.3194444444444444E-2</v>
      </c>
      <c r="J177" s="30"/>
      <c r="K177" s="47"/>
      <c r="L177" s="26"/>
      <c r="M177" s="27"/>
      <c r="N177" s="50" t="s">
        <v>60</v>
      </c>
      <c r="O177" s="29">
        <v>0.75</v>
      </c>
      <c r="P177" s="37"/>
      <c r="Q177" s="27"/>
      <c r="R177" s="31">
        <v>1.3194444444444444E-2</v>
      </c>
      <c r="S177" s="35"/>
      <c r="T177" s="46"/>
      <c r="U177" s="26"/>
      <c r="V177" s="26"/>
      <c r="W177" s="50" t="s">
        <v>125</v>
      </c>
      <c r="X177" s="29">
        <v>0.75</v>
      </c>
      <c r="Y177" s="37"/>
      <c r="Z177" s="30"/>
      <c r="AA177" s="31">
        <v>1.1712962962962965E-2</v>
      </c>
      <c r="AB177" s="30"/>
      <c r="AC177" s="46"/>
      <c r="AD177" s="26"/>
      <c r="AE177" s="27"/>
      <c r="AF177" s="50" t="s">
        <v>45</v>
      </c>
      <c r="AG177" s="29">
        <v>0.75</v>
      </c>
      <c r="AH177" s="37">
        <v>0.8149305555555556</v>
      </c>
      <c r="AI177" s="35">
        <f>+AH177-AG177</f>
        <v>6.4930555555555602E-2</v>
      </c>
      <c r="AJ177" s="31">
        <v>9.5486111111111101E-3</v>
      </c>
      <c r="AK177" s="30">
        <f>+AJ177+AI177</f>
        <v>7.4479166666666707E-2</v>
      </c>
      <c r="AL177" s="48">
        <v>11</v>
      </c>
      <c r="AM177" s="26"/>
      <c r="AN177" s="26"/>
      <c r="AO177" s="50" t="s">
        <v>88</v>
      </c>
      <c r="AP177" s="29">
        <v>0.75</v>
      </c>
      <c r="AQ177" s="37"/>
      <c r="AR177" s="26"/>
      <c r="AS177" s="31">
        <v>1.1284722222222222E-2</v>
      </c>
      <c r="AT177" s="35"/>
      <c r="AU177" s="26"/>
      <c r="AV177" s="26"/>
      <c r="AW177" s="26"/>
      <c r="AX177" s="28"/>
      <c r="AY177" s="29"/>
      <c r="AZ177" s="66"/>
      <c r="BA177" s="30"/>
      <c r="BB177" s="31"/>
    </row>
    <row r="178" spans="1:65">
      <c r="B178" s="49">
        <v>1</v>
      </c>
      <c r="C178" s="26"/>
      <c r="D178" s="26"/>
      <c r="E178" s="50" t="s">
        <v>82</v>
      </c>
      <c r="F178" s="29">
        <v>0.75347222222222221</v>
      </c>
      <c r="G178" s="37"/>
      <c r="H178" s="26"/>
      <c r="I178" s="31" t="e">
        <v>#N/A</v>
      </c>
      <c r="J178" s="35"/>
      <c r="K178" s="26"/>
      <c r="L178" s="26"/>
      <c r="M178" s="26"/>
      <c r="N178" s="50" t="s">
        <v>114</v>
      </c>
      <c r="O178" s="29">
        <v>0.75</v>
      </c>
      <c r="P178" s="37">
        <v>0.8011342592592593</v>
      </c>
      <c r="Q178" s="35">
        <f>+P178-O178</f>
        <v>5.1134259259259296E-2</v>
      </c>
      <c r="R178" s="31">
        <f>+'Samlet stilling 2015'!D27</f>
        <v>2.013888888888889E-2</v>
      </c>
      <c r="S178" s="35">
        <f>+R178+Q178</f>
        <v>7.1273148148148183E-2</v>
      </c>
      <c r="T178" s="46">
        <v>12.25</v>
      </c>
      <c r="U178" s="26"/>
      <c r="V178" s="26"/>
      <c r="W178" s="50" t="s">
        <v>18</v>
      </c>
      <c r="X178" s="29">
        <v>0.75</v>
      </c>
      <c r="Y178" s="37"/>
      <c r="Z178" s="30"/>
      <c r="AA178" s="31" t="e">
        <v>#N/A</v>
      </c>
      <c r="AB178" s="30"/>
      <c r="AC178" s="46"/>
      <c r="AD178" s="26"/>
      <c r="AE178" s="26"/>
      <c r="AF178" s="26"/>
      <c r="AG178" s="26"/>
      <c r="AH178" s="26"/>
      <c r="AI178" s="26"/>
      <c r="AJ178" s="36"/>
      <c r="AK178" s="35"/>
      <c r="AL178" s="26"/>
      <c r="AM178" s="26"/>
      <c r="AN178" s="26"/>
      <c r="AO178" s="50" t="s">
        <v>61</v>
      </c>
      <c r="AP178" s="29">
        <v>0.75</v>
      </c>
      <c r="AQ178" s="37"/>
      <c r="AR178" s="26"/>
      <c r="AS178" s="31">
        <v>1.7094907407407409E-2</v>
      </c>
      <c r="AT178" s="35"/>
      <c r="AU178" s="26"/>
      <c r="AV178" s="26"/>
      <c r="AW178" s="26"/>
      <c r="AX178" s="26"/>
      <c r="AY178" s="26"/>
      <c r="AZ178" s="26"/>
      <c r="BA178" s="26"/>
      <c r="BB178" s="36"/>
    </row>
    <row r="179" spans="1:65">
      <c r="B179" s="26"/>
      <c r="C179" s="26"/>
      <c r="D179" s="26"/>
      <c r="E179" s="26"/>
      <c r="F179" s="26"/>
      <c r="G179" s="26"/>
      <c r="H179" s="26"/>
      <c r="I179" s="26"/>
      <c r="J179" s="35"/>
      <c r="K179" s="26"/>
      <c r="L179" s="26"/>
      <c r="M179" s="26"/>
      <c r="N179" s="50" t="s">
        <v>86</v>
      </c>
      <c r="O179" s="29">
        <v>0.75</v>
      </c>
      <c r="P179" s="37"/>
      <c r="Q179" s="26"/>
      <c r="R179" s="31" t="e">
        <v>#N/A</v>
      </c>
      <c r="S179" s="35"/>
      <c r="T179" s="46"/>
      <c r="U179" s="26"/>
      <c r="V179" s="26"/>
      <c r="W179" s="50" t="s">
        <v>83</v>
      </c>
      <c r="X179" s="29">
        <v>0.75</v>
      </c>
      <c r="Y179" s="37"/>
      <c r="Z179" s="30"/>
      <c r="AA179" s="31" t="e">
        <v>#N/A</v>
      </c>
      <c r="AB179" s="30"/>
      <c r="AC179" s="46"/>
      <c r="AD179" s="26"/>
      <c r="AE179" s="26"/>
      <c r="AF179" s="26"/>
      <c r="AG179" s="26"/>
      <c r="AH179" s="26"/>
      <c r="AI179" s="26"/>
      <c r="AJ179" s="36"/>
      <c r="AK179" s="35"/>
      <c r="AL179" s="26"/>
      <c r="AM179" s="26"/>
      <c r="AN179" s="26"/>
      <c r="AO179" s="50" t="s">
        <v>131</v>
      </c>
      <c r="AP179" s="29">
        <v>0.79166666666666696</v>
      </c>
      <c r="AQ179" s="37"/>
      <c r="AR179" s="26"/>
      <c r="AS179" s="36">
        <v>1.3194444444444444E-2</v>
      </c>
      <c r="AT179" s="35"/>
      <c r="AU179" s="26"/>
      <c r="AV179" s="26"/>
      <c r="AW179" s="26"/>
      <c r="AX179" s="26"/>
      <c r="AY179" s="26"/>
      <c r="AZ179" s="26"/>
      <c r="BA179" s="26"/>
      <c r="BB179" s="36"/>
    </row>
    <row r="180" spans="1:65">
      <c r="B180" s="49"/>
      <c r="C180" s="26"/>
      <c r="D180" s="26"/>
      <c r="E180" s="26"/>
      <c r="F180" s="26"/>
      <c r="G180" s="26"/>
      <c r="H180" s="26"/>
      <c r="I180" s="36"/>
      <c r="J180" s="35"/>
      <c r="K180" s="26"/>
      <c r="L180" s="26"/>
      <c r="M180" s="26"/>
      <c r="N180" s="26"/>
      <c r="O180" s="26"/>
      <c r="P180" s="26"/>
      <c r="Q180" s="26"/>
      <c r="R180" s="36"/>
      <c r="S180" s="35"/>
      <c r="T180" s="26"/>
      <c r="U180" s="26"/>
      <c r="V180" s="26"/>
      <c r="W180" s="50" t="s">
        <v>84</v>
      </c>
      <c r="X180" s="29">
        <v>0.75</v>
      </c>
      <c r="Y180" s="37"/>
      <c r="Z180" s="30"/>
      <c r="AA180" s="31" t="e">
        <v>#N/A</v>
      </c>
      <c r="AB180" s="30"/>
      <c r="AC180" s="46"/>
      <c r="AD180" s="26"/>
      <c r="AE180" s="26"/>
      <c r="AF180" s="26"/>
      <c r="AG180" s="26"/>
      <c r="AH180" s="26"/>
      <c r="AI180" s="26"/>
      <c r="AJ180" s="36"/>
      <c r="AK180" s="35"/>
      <c r="AL180" s="26"/>
      <c r="AM180" s="26"/>
      <c r="AN180" s="26"/>
      <c r="AO180" s="26"/>
      <c r="AP180" s="26"/>
      <c r="AQ180" s="26"/>
      <c r="AR180" s="26"/>
      <c r="AS180" s="36"/>
      <c r="AT180" s="35"/>
      <c r="AU180" s="26"/>
      <c r="AV180" s="26"/>
      <c r="AW180" s="26"/>
      <c r="AX180" s="26"/>
      <c r="AY180" s="26"/>
      <c r="AZ180" s="26"/>
      <c r="BA180" s="26"/>
      <c r="BB180" s="36"/>
    </row>
    <row r="181" spans="1:65">
      <c r="W181" s="50" t="s">
        <v>85</v>
      </c>
      <c r="X181" s="29">
        <v>0.75</v>
      </c>
      <c r="Y181" s="37"/>
      <c r="Z181" s="30"/>
      <c r="AA181" s="31" t="e">
        <v>#N/A</v>
      </c>
    </row>
    <row r="183" spans="1:65">
      <c r="A183" s="14" t="s">
        <v>133</v>
      </c>
      <c r="B183" s="49">
        <v>1</v>
      </c>
      <c r="C183" s="26"/>
      <c r="D183" s="27"/>
      <c r="E183" s="50" t="s">
        <v>58</v>
      </c>
      <c r="F183" s="29">
        <v>0.75347222222222221</v>
      </c>
      <c r="G183" s="37"/>
      <c r="H183" s="30"/>
      <c r="I183" s="31">
        <v>1.5972222222222224E-2</v>
      </c>
      <c r="J183" s="30"/>
      <c r="K183" s="46"/>
      <c r="L183" s="26"/>
      <c r="M183" s="27"/>
      <c r="N183" s="50" t="s">
        <v>24</v>
      </c>
      <c r="O183" s="29">
        <v>0.75</v>
      </c>
      <c r="P183" s="37"/>
      <c r="Q183" s="30"/>
      <c r="R183" s="31">
        <v>1.7094907407407409E-2</v>
      </c>
      <c r="S183" s="30"/>
      <c r="T183" s="46"/>
      <c r="U183" s="26"/>
      <c r="V183" s="27"/>
      <c r="W183" s="50" t="s">
        <v>31</v>
      </c>
      <c r="X183" s="29">
        <v>0.75</v>
      </c>
      <c r="Y183" s="37">
        <v>0.80390046296296302</v>
      </c>
      <c r="Z183" s="30">
        <f>+Y183-X183</f>
        <v>5.3900462962963025E-2</v>
      </c>
      <c r="AA183" s="31">
        <v>1.3194444444444444E-2</v>
      </c>
      <c r="AB183" s="30">
        <f>+AA183+Z183</f>
        <v>6.7094907407407464E-2</v>
      </c>
      <c r="AC183" s="46">
        <v>11</v>
      </c>
      <c r="AD183" s="26"/>
      <c r="AE183" s="27"/>
      <c r="AF183" s="50" t="s">
        <v>37</v>
      </c>
      <c r="AG183" s="29">
        <v>0.75</v>
      </c>
      <c r="AH183" s="37"/>
      <c r="AI183" s="30"/>
      <c r="AJ183" s="31">
        <v>9.5486111111111101E-3</v>
      </c>
      <c r="AK183" s="30"/>
      <c r="AL183" s="48"/>
      <c r="AM183" s="26"/>
      <c r="AN183" s="27"/>
      <c r="AO183" s="50" t="s">
        <v>6</v>
      </c>
      <c r="AP183" s="29">
        <v>0.75</v>
      </c>
      <c r="AQ183" s="37">
        <v>0.81065972222222227</v>
      </c>
      <c r="AR183" s="30">
        <f>+AQ183-AP183</f>
        <v>6.0659722222222268E-2</v>
      </c>
      <c r="AS183" s="31">
        <v>1.1284722222222222E-2</v>
      </c>
      <c r="AT183" s="30">
        <f>+AS183+AR183</f>
        <v>7.1944444444444491E-2</v>
      </c>
      <c r="AU183" s="46">
        <v>11</v>
      </c>
      <c r="AV183" s="26"/>
      <c r="AW183" s="27">
        <v>1</v>
      </c>
      <c r="AX183" s="50" t="s">
        <v>46</v>
      </c>
      <c r="AY183" s="29">
        <v>0.75</v>
      </c>
      <c r="AZ183" s="37"/>
      <c r="BA183" s="30"/>
      <c r="BB183" s="31">
        <f>+'Samlet stilling 2015'!$D$77*'Sejladsresultater 2015'!AW183</f>
        <v>2.1180555555555553E-3</v>
      </c>
      <c r="BG183" s="50" t="s">
        <v>110</v>
      </c>
      <c r="BH183" s="29">
        <v>0.75</v>
      </c>
      <c r="BI183" s="37"/>
      <c r="BJ183" s="30"/>
      <c r="BK183" s="31">
        <f>+'Samlet stilling 2015'!D84</f>
        <v>1.5625E-2</v>
      </c>
      <c r="BL183" s="30"/>
      <c r="BM183" s="48">
        <f>+'Samlet stilling 2015'!D246</f>
        <v>0</v>
      </c>
    </row>
    <row r="184" spans="1:65">
      <c r="B184" s="49">
        <v>1</v>
      </c>
      <c r="C184" s="26"/>
      <c r="D184" s="27"/>
      <c r="E184" s="50" t="s">
        <v>43</v>
      </c>
      <c r="F184" s="29">
        <v>0.75347222222222221</v>
      </c>
      <c r="G184" s="37">
        <v>0.79947916666666663</v>
      </c>
      <c r="H184" s="30">
        <f>+G184-F184</f>
        <v>4.600694444444442E-2</v>
      </c>
      <c r="I184" s="31">
        <v>1.6574074074074074E-2</v>
      </c>
      <c r="J184" s="30">
        <f>+I184+H184</f>
        <v>6.2581018518518494E-2</v>
      </c>
      <c r="K184" s="46">
        <v>12.25</v>
      </c>
      <c r="L184" s="26"/>
      <c r="M184" s="27"/>
      <c r="N184" s="50" t="s">
        <v>38</v>
      </c>
      <c r="O184" s="29">
        <v>0.75</v>
      </c>
      <c r="P184" s="37">
        <v>0.80706018518518519</v>
      </c>
      <c r="Q184" s="30">
        <f>+P184-O184</f>
        <v>5.7060185185185186E-2</v>
      </c>
      <c r="R184" s="31">
        <v>1.996527777777778E-2</v>
      </c>
      <c r="S184" s="30">
        <f>+R184+Q184</f>
        <v>7.7025462962962962E-2</v>
      </c>
      <c r="T184" s="46">
        <v>10</v>
      </c>
      <c r="U184" s="26"/>
      <c r="V184" s="27"/>
      <c r="W184" s="50" t="s">
        <v>8</v>
      </c>
      <c r="X184" s="29">
        <v>0.75</v>
      </c>
      <c r="Y184" s="37">
        <v>0.80425925925925934</v>
      </c>
      <c r="Z184" s="30">
        <f>+Y184-X184</f>
        <v>5.425925925925934E-2</v>
      </c>
      <c r="AA184" s="31">
        <v>1.3888888888888888E-2</v>
      </c>
      <c r="AB184" s="30">
        <f>+AA184+Z184</f>
        <v>6.8148148148148235E-2</v>
      </c>
      <c r="AC184" s="46">
        <v>10</v>
      </c>
      <c r="AD184" s="26"/>
      <c r="AE184" s="27"/>
      <c r="AF184" s="50" t="s">
        <v>75</v>
      </c>
      <c r="AG184" s="29">
        <v>0.75</v>
      </c>
      <c r="AH184" s="37"/>
      <c r="AI184" s="30"/>
      <c r="AJ184" s="31">
        <v>9.5486111111111101E-3</v>
      </c>
      <c r="AK184" s="30"/>
      <c r="AL184" s="78"/>
      <c r="AM184" s="26"/>
      <c r="AN184" s="27"/>
      <c r="AO184" s="50" t="s">
        <v>0</v>
      </c>
      <c r="AP184" s="29">
        <v>0.75</v>
      </c>
      <c r="AQ184" s="37">
        <v>0.80535879629629636</v>
      </c>
      <c r="AR184" s="30">
        <f>+AQ184-AP184</f>
        <v>5.5358796296296364E-2</v>
      </c>
      <c r="AS184" s="31">
        <v>1.4236111111111111E-2</v>
      </c>
      <c r="AT184" s="30">
        <f>+AS184+AR184</f>
        <v>6.959490740740748E-2</v>
      </c>
      <c r="AU184" s="46">
        <v>12.25</v>
      </c>
      <c r="AV184" s="26"/>
      <c r="AW184" s="27">
        <v>1</v>
      </c>
      <c r="AX184" s="50" t="s">
        <v>41</v>
      </c>
      <c r="AY184" s="29">
        <v>0.75</v>
      </c>
      <c r="AZ184" s="37"/>
      <c r="BA184" s="30"/>
      <c r="BB184" s="31">
        <f>+'Samlet stilling 2015'!$D$74*'Sejladsresultater 2015'!AW184</f>
        <v>4.9884259259259265E-3</v>
      </c>
      <c r="BG184" s="50" t="s">
        <v>126</v>
      </c>
      <c r="BH184" s="29">
        <v>0.75347222222222221</v>
      </c>
      <c r="BI184" s="37">
        <v>0.79810185185185178</v>
      </c>
      <c r="BJ184" s="30">
        <f>+BI184-BH184</f>
        <v>4.4629629629629575E-2</v>
      </c>
      <c r="BK184" s="31">
        <f>+'Samlet stilling 2015'!D85</f>
        <v>1.8136574074074072E-2</v>
      </c>
      <c r="BL184" s="30">
        <f>+BK184+BJ184</f>
        <v>6.2766203703703644E-2</v>
      </c>
      <c r="BM184" s="48">
        <v>12.25</v>
      </c>
    </row>
    <row r="185" spans="1:65">
      <c r="B185" s="49">
        <v>1</v>
      </c>
      <c r="C185" s="26"/>
      <c r="D185" s="27"/>
      <c r="E185" s="50" t="s">
        <v>44</v>
      </c>
      <c r="F185" s="29">
        <v>0.75347222222222221</v>
      </c>
      <c r="G185" s="37"/>
      <c r="H185" s="30"/>
      <c r="I185" s="31">
        <v>1.6574074074074074E-2</v>
      </c>
      <c r="J185" s="30"/>
      <c r="K185" s="46"/>
      <c r="L185" s="26"/>
      <c r="M185" s="27"/>
      <c r="N185" s="50" t="s">
        <v>47</v>
      </c>
      <c r="O185" s="29">
        <v>0.75</v>
      </c>
      <c r="P185" s="37"/>
      <c r="Q185" s="30"/>
      <c r="R185" s="31">
        <v>1.9178240740740742E-2</v>
      </c>
      <c r="S185" s="30"/>
      <c r="T185" s="46"/>
      <c r="U185" s="26"/>
      <c r="V185" s="27"/>
      <c r="W185" s="50" t="s">
        <v>7</v>
      </c>
      <c r="X185" s="29">
        <v>0.75</v>
      </c>
      <c r="Y185" s="37">
        <v>0.80369212962962966</v>
      </c>
      <c r="Z185" s="30">
        <f>+Y185-X185</f>
        <v>5.3692129629629659E-2</v>
      </c>
      <c r="AA185" s="31">
        <v>1.3194444444444444E-2</v>
      </c>
      <c r="AB185" s="30">
        <f>+AA185+Z185</f>
        <v>6.6886574074074098E-2</v>
      </c>
      <c r="AC185" s="46">
        <v>12.25</v>
      </c>
      <c r="AD185" s="26"/>
      <c r="AE185" s="27"/>
      <c r="AF185" s="50" t="s">
        <v>12</v>
      </c>
      <c r="AG185" s="29">
        <v>0.75</v>
      </c>
      <c r="AH185" s="37"/>
      <c r="AI185" s="30"/>
      <c r="AJ185" s="31">
        <v>9.5486111111111101E-3</v>
      </c>
      <c r="AK185" s="30"/>
      <c r="AL185" s="78"/>
      <c r="AM185" s="26"/>
      <c r="AN185" s="27"/>
      <c r="AO185" s="50" t="s">
        <v>13</v>
      </c>
      <c r="AP185" s="29">
        <v>0.75</v>
      </c>
      <c r="AQ185" s="37"/>
      <c r="AR185" s="30"/>
      <c r="AS185" s="31">
        <v>1.2499999999999999E-2</v>
      </c>
      <c r="AT185" s="30"/>
      <c r="AU185" s="46"/>
      <c r="AV185" s="26"/>
      <c r="AW185" s="27">
        <v>1</v>
      </c>
      <c r="AX185" s="50" t="s">
        <v>19</v>
      </c>
      <c r="AY185" s="29">
        <v>0.75</v>
      </c>
      <c r="AZ185" s="37"/>
      <c r="BA185" s="30"/>
      <c r="BB185" s="31">
        <f>+'Samlet stilling 2015'!$D$76*'Sejladsresultater 2015'!AW185</f>
        <v>2.1180555555555553E-3</v>
      </c>
      <c r="BG185" s="92" t="s">
        <v>132</v>
      </c>
      <c r="BH185" s="22">
        <v>0.75</v>
      </c>
      <c r="BI185" s="37"/>
      <c r="BK185" s="93">
        <f>+'Samlet stilling 2015'!D99</f>
        <v>0</v>
      </c>
    </row>
    <row r="186" spans="1:65">
      <c r="B186" s="49">
        <v>1</v>
      </c>
      <c r="C186" s="26"/>
      <c r="D186" s="27"/>
      <c r="E186" s="50" t="s">
        <v>74</v>
      </c>
      <c r="F186" s="29">
        <v>0.75347222222222221</v>
      </c>
      <c r="G186" s="37"/>
      <c r="H186" s="30"/>
      <c r="I186" s="31">
        <v>1.7094907407407409E-2</v>
      </c>
      <c r="J186" s="30"/>
      <c r="K186" s="46"/>
      <c r="L186" s="26"/>
      <c r="M186" s="27"/>
      <c r="N186" s="50" t="s">
        <v>39</v>
      </c>
      <c r="O186" s="29">
        <v>0.75</v>
      </c>
      <c r="P186" s="37"/>
      <c r="Q186" s="30"/>
      <c r="R186" s="31">
        <v>1.5277777777777777E-2</v>
      </c>
      <c r="S186" s="30"/>
      <c r="T186" s="46"/>
      <c r="U186" s="26"/>
      <c r="V186" s="27"/>
      <c r="W186" s="50" t="s">
        <v>23</v>
      </c>
      <c r="X186" s="29">
        <v>0.75</v>
      </c>
      <c r="Y186" s="37"/>
      <c r="Z186" s="30"/>
      <c r="AA186" s="31">
        <v>1.2060185185185186E-2</v>
      </c>
      <c r="AB186" s="30"/>
      <c r="AC186" s="46"/>
      <c r="AD186" s="26"/>
      <c r="AE186" s="27"/>
      <c r="AF186" s="50" t="s">
        <v>22</v>
      </c>
      <c r="AG186" s="29">
        <v>0.75</v>
      </c>
      <c r="AH186" s="37"/>
      <c r="AI186" s="30"/>
      <c r="AJ186" s="31">
        <v>9.5486111111111101E-3</v>
      </c>
      <c r="AK186" s="30"/>
      <c r="AL186" s="78"/>
      <c r="AM186" s="26"/>
      <c r="AN186" s="27"/>
      <c r="AO186" s="50" t="s">
        <v>71</v>
      </c>
      <c r="AP186" s="29">
        <v>0.75</v>
      </c>
      <c r="AQ186" s="37"/>
      <c r="AR186" s="30"/>
      <c r="AS186" s="31">
        <v>1.2060185185185186E-2</v>
      </c>
      <c r="AT186" s="30"/>
      <c r="AU186" s="46"/>
      <c r="AV186" s="26"/>
      <c r="AW186" s="27">
        <v>1</v>
      </c>
      <c r="AX186" s="50" t="s">
        <v>11</v>
      </c>
      <c r="AY186" s="29">
        <v>0.75</v>
      </c>
      <c r="AZ186" s="37"/>
      <c r="BA186" s="30"/>
      <c r="BB186" s="31">
        <f>+'Samlet stilling 2015'!$D$78*'Sejladsresultater 2015'!AW186</f>
        <v>4.0740740740740746E-3</v>
      </c>
    </row>
    <row r="187" spans="1:65">
      <c r="B187" s="49">
        <v>1</v>
      </c>
      <c r="C187" s="26"/>
      <c r="D187" s="27"/>
      <c r="E187" s="50" t="s">
        <v>14</v>
      </c>
      <c r="F187" s="29">
        <v>0.75347222222222221</v>
      </c>
      <c r="G187" s="37"/>
      <c r="H187" s="30"/>
      <c r="I187" s="31" t="e">
        <v>#N/A</v>
      </c>
      <c r="J187" s="30"/>
      <c r="K187" s="48"/>
      <c r="L187" s="26"/>
      <c r="M187" s="27"/>
      <c r="N187" s="50" t="s">
        <v>9</v>
      </c>
      <c r="O187" s="29">
        <v>0.75</v>
      </c>
      <c r="P187" s="37"/>
      <c r="Q187" s="30"/>
      <c r="R187" s="31">
        <v>1.4583333333333332E-2</v>
      </c>
      <c r="S187" s="30"/>
      <c r="T187" s="46"/>
      <c r="U187" s="26"/>
      <c r="V187" s="27"/>
      <c r="W187" s="50" t="s">
        <v>33</v>
      </c>
      <c r="X187" s="29">
        <v>0.75</v>
      </c>
      <c r="Y187" s="37"/>
      <c r="Z187" s="30"/>
      <c r="AA187" s="31" t="e">
        <v>#N/A</v>
      </c>
      <c r="AB187" s="30"/>
      <c r="AC187" s="46"/>
      <c r="AD187" s="26"/>
      <c r="AE187" s="27"/>
      <c r="AF187" s="50" t="s">
        <v>35</v>
      </c>
      <c r="AG187" s="29">
        <v>0.75</v>
      </c>
      <c r="AH187" s="37"/>
      <c r="AI187" s="30"/>
      <c r="AJ187" s="31">
        <v>9.5486111111111101E-3</v>
      </c>
      <c r="AK187" s="30"/>
      <c r="AL187" s="47"/>
      <c r="AM187" s="26"/>
      <c r="AN187" s="27"/>
      <c r="AO187" s="50" t="s">
        <v>59</v>
      </c>
      <c r="AP187" s="29">
        <v>0.75</v>
      </c>
      <c r="AQ187" s="37"/>
      <c r="AR187" s="30"/>
      <c r="AS187" s="31">
        <v>1.2499999999999999E-2</v>
      </c>
      <c r="AT187" s="30"/>
      <c r="AU187" s="46"/>
      <c r="AV187" s="26"/>
      <c r="AW187" s="27">
        <v>1</v>
      </c>
      <c r="AX187" s="50" t="s">
        <v>17</v>
      </c>
      <c r="AY187" s="29">
        <v>0.75</v>
      </c>
      <c r="AZ187" s="37"/>
      <c r="BA187" s="30"/>
      <c r="BB187" s="31">
        <f>+'Samlet stilling 2015'!$D$79*'Sejladsresultater 2015'!AW187</f>
        <v>2.4305555555555556E-3</v>
      </c>
    </row>
    <row r="188" spans="1:65">
      <c r="B188" s="49">
        <v>1</v>
      </c>
      <c r="C188" s="26"/>
      <c r="D188" s="27"/>
      <c r="E188" s="50" t="s">
        <v>1</v>
      </c>
      <c r="F188" s="29">
        <v>0.75347222222222221</v>
      </c>
      <c r="G188" s="37"/>
      <c r="H188" s="30"/>
      <c r="I188" s="31">
        <v>1.4583333333333332E-2</v>
      </c>
      <c r="J188" s="30"/>
      <c r="K188" s="48"/>
      <c r="L188" s="26"/>
      <c r="M188" s="26"/>
      <c r="N188" s="50" t="s">
        <v>10</v>
      </c>
      <c r="O188" s="29">
        <v>0.75</v>
      </c>
      <c r="P188" s="37">
        <v>0.80381944444444453</v>
      </c>
      <c r="Q188" s="35">
        <f>+P188-O188</f>
        <v>5.3819444444444531E-2</v>
      </c>
      <c r="R188" s="31">
        <v>1.4930555555555556E-2</v>
      </c>
      <c r="S188" s="35">
        <f>+R188+Q188</f>
        <v>6.8750000000000089E-2</v>
      </c>
      <c r="T188" s="46">
        <v>11</v>
      </c>
      <c r="U188" s="26"/>
      <c r="V188" s="27"/>
      <c r="W188" s="50" t="s">
        <v>36</v>
      </c>
      <c r="X188" s="29">
        <v>0.75</v>
      </c>
      <c r="Y188" s="37"/>
      <c r="Z188" s="30"/>
      <c r="AA188" s="31">
        <v>1.2060185185185186E-2</v>
      </c>
      <c r="AB188" s="30"/>
      <c r="AC188" s="46"/>
      <c r="AD188" s="26"/>
      <c r="AE188" s="26"/>
      <c r="AF188" s="50" t="s">
        <v>89</v>
      </c>
      <c r="AG188" s="29">
        <v>0.75</v>
      </c>
      <c r="AH188" s="37"/>
      <c r="AI188" s="30"/>
      <c r="AJ188" s="31">
        <v>9.5486111111111101E-3</v>
      </c>
      <c r="AK188" s="30"/>
      <c r="AL188" s="47"/>
      <c r="AM188" s="26"/>
      <c r="AN188" s="27"/>
      <c r="AO188" s="50" t="s">
        <v>42</v>
      </c>
      <c r="AP188" s="29">
        <v>0.75</v>
      </c>
      <c r="AQ188" s="37"/>
      <c r="AR188" s="30"/>
      <c r="AS188" s="31">
        <v>1.0416666666666666E-2</v>
      </c>
      <c r="AT188" s="30"/>
      <c r="AU188" s="46"/>
      <c r="AV188" s="26"/>
      <c r="AW188" s="27">
        <v>1</v>
      </c>
      <c r="AX188" s="50" t="s">
        <v>20</v>
      </c>
      <c r="AY188" s="29">
        <v>0.75</v>
      </c>
      <c r="AZ188" s="37"/>
      <c r="BA188" s="30"/>
      <c r="BB188" s="31">
        <f>+'Samlet stilling 2015'!$D$75*'Sejladsresultater 2015'!AW188</f>
        <v>2.1180555555555553E-3</v>
      </c>
    </row>
    <row r="189" spans="1:65">
      <c r="B189" s="49">
        <v>1</v>
      </c>
      <c r="C189" s="26"/>
      <c r="D189" s="27"/>
      <c r="E189" s="50" t="s">
        <v>25</v>
      </c>
      <c r="F189" s="29">
        <v>0.75347222222222221</v>
      </c>
      <c r="G189" s="37"/>
      <c r="H189" s="30"/>
      <c r="I189" s="31">
        <v>1.7881944444444443E-2</v>
      </c>
      <c r="J189" s="30"/>
      <c r="K189" s="48"/>
      <c r="L189" s="26"/>
      <c r="M189" s="27"/>
      <c r="N189" s="50" t="s">
        <v>81</v>
      </c>
      <c r="O189" s="29">
        <v>0.75</v>
      </c>
      <c r="P189" s="37"/>
      <c r="Q189" s="27"/>
      <c r="R189" s="31">
        <v>1.3194444444444444E-2</v>
      </c>
      <c r="S189" s="30"/>
      <c r="T189" s="46"/>
      <c r="U189" s="26"/>
      <c r="V189" s="27"/>
      <c r="W189" s="50" t="s">
        <v>26</v>
      </c>
      <c r="X189" s="29">
        <v>0.75</v>
      </c>
      <c r="Y189" s="37"/>
      <c r="Z189" s="30"/>
      <c r="AA189" s="31">
        <v>1.2060185185185186E-2</v>
      </c>
      <c r="AB189" s="30"/>
      <c r="AC189" s="46"/>
      <c r="AD189" s="26"/>
      <c r="AE189" s="26"/>
      <c r="AF189" s="50" t="s">
        <v>90</v>
      </c>
      <c r="AG189" s="29">
        <v>0.75</v>
      </c>
      <c r="AH189" s="37"/>
      <c r="AI189" s="26"/>
      <c r="AJ189" s="31">
        <v>9.5486111111111101E-3</v>
      </c>
      <c r="AK189" s="35"/>
      <c r="AL189" s="47"/>
      <c r="AM189" s="26"/>
      <c r="AN189" s="27"/>
      <c r="AO189" s="50" t="s">
        <v>87</v>
      </c>
      <c r="AP189" s="29">
        <v>0.75</v>
      </c>
      <c r="AQ189" s="37"/>
      <c r="AR189" s="30"/>
      <c r="AS189" s="31" t="e">
        <v>#N/A</v>
      </c>
      <c r="AT189" s="30"/>
      <c r="AU189" s="46"/>
      <c r="AV189" s="26"/>
      <c r="AW189" s="26"/>
      <c r="AX189" s="28"/>
      <c r="AY189" s="29"/>
      <c r="AZ189" s="66"/>
      <c r="BA189" s="30"/>
      <c r="BB189" s="31"/>
    </row>
    <row r="190" spans="1:65">
      <c r="B190" s="49">
        <v>1</v>
      </c>
      <c r="C190" s="26"/>
      <c r="D190" s="26"/>
      <c r="E190" s="50" t="s">
        <v>73</v>
      </c>
      <c r="F190" s="29">
        <v>0.75347222222222221</v>
      </c>
      <c r="G190" s="37"/>
      <c r="H190" s="26"/>
      <c r="I190" s="31">
        <v>1.3194444444444444E-2</v>
      </c>
      <c r="J190" s="30"/>
      <c r="K190" s="47"/>
      <c r="L190" s="26"/>
      <c r="M190" s="27"/>
      <c r="N190" s="50" t="s">
        <v>60</v>
      </c>
      <c r="O190" s="29">
        <v>0.75</v>
      </c>
      <c r="P190" s="37"/>
      <c r="Q190" s="27"/>
      <c r="R190" s="31">
        <v>1.3194444444444444E-2</v>
      </c>
      <c r="S190" s="35"/>
      <c r="T190" s="46"/>
      <c r="U190" s="26"/>
      <c r="V190" s="26"/>
      <c r="W190" s="50" t="s">
        <v>125</v>
      </c>
      <c r="X190" s="29">
        <v>0.75</v>
      </c>
      <c r="Y190" s="37"/>
      <c r="Z190" s="30"/>
      <c r="AA190" s="31">
        <v>1.1712962962962965E-2</v>
      </c>
      <c r="AB190" s="30"/>
      <c r="AC190" s="46"/>
      <c r="AD190" s="26"/>
      <c r="AE190" s="27"/>
      <c r="AF190" s="50" t="s">
        <v>45</v>
      </c>
      <c r="AG190" s="29">
        <v>0.75</v>
      </c>
      <c r="AH190" s="37"/>
      <c r="AI190" s="26"/>
      <c r="AJ190" s="31">
        <v>9.5486111111111101E-3</v>
      </c>
      <c r="AK190" s="30"/>
      <c r="AL190" s="48"/>
      <c r="AM190" s="26"/>
      <c r="AN190" s="26"/>
      <c r="AO190" s="50" t="s">
        <v>88</v>
      </c>
      <c r="AP190" s="29">
        <v>0.75</v>
      </c>
      <c r="AQ190" s="37"/>
      <c r="AR190" s="26"/>
      <c r="AS190" s="31">
        <v>1.1284722222222222E-2</v>
      </c>
      <c r="AT190" s="35"/>
      <c r="AU190" s="26"/>
      <c r="AV190" s="26"/>
      <c r="AW190" s="26"/>
      <c r="AX190" s="28"/>
      <c r="AY190" s="29"/>
      <c r="AZ190" s="66"/>
      <c r="BA190" s="30"/>
      <c r="BB190" s="31"/>
    </row>
    <row r="191" spans="1:65">
      <c r="B191" s="49">
        <v>1</v>
      </c>
      <c r="C191" s="26"/>
      <c r="D191" s="26"/>
      <c r="E191" s="50" t="s">
        <v>82</v>
      </c>
      <c r="F191" s="29">
        <v>0.75347222222222221</v>
      </c>
      <c r="G191" s="37"/>
      <c r="H191" s="26"/>
      <c r="I191" s="31" t="e">
        <v>#N/A</v>
      </c>
      <c r="J191" s="35"/>
      <c r="K191" s="26"/>
      <c r="L191" s="26"/>
      <c r="M191" s="26"/>
      <c r="N191" s="50" t="s">
        <v>114</v>
      </c>
      <c r="O191" s="29">
        <v>0.75</v>
      </c>
      <c r="P191" s="37">
        <v>0.79501157407407408</v>
      </c>
      <c r="Q191" s="35">
        <f>+P191-O191</f>
        <v>4.5011574074074079E-2</v>
      </c>
      <c r="R191" s="31">
        <f>+'Samlet stilling 2015'!D27</f>
        <v>2.013888888888889E-2</v>
      </c>
      <c r="S191" s="35">
        <f>+R191+Q191</f>
        <v>6.5150462962962966E-2</v>
      </c>
      <c r="T191" s="46">
        <v>12.25</v>
      </c>
      <c r="U191" s="26"/>
      <c r="V191" s="26"/>
      <c r="W191" s="50" t="s">
        <v>18</v>
      </c>
      <c r="X191" s="29">
        <v>0.75</v>
      </c>
      <c r="Y191" s="37"/>
      <c r="Z191" s="30"/>
      <c r="AA191" s="31" t="e">
        <v>#N/A</v>
      </c>
      <c r="AB191" s="30"/>
      <c r="AC191" s="46"/>
      <c r="AD191" s="26"/>
      <c r="AE191" s="26"/>
      <c r="AF191" s="26"/>
      <c r="AG191" s="26"/>
      <c r="AH191" s="26"/>
      <c r="AI191" s="26"/>
      <c r="AJ191" s="36"/>
      <c r="AK191" s="35"/>
      <c r="AL191" s="26"/>
      <c r="AM191" s="26"/>
      <c r="AN191" s="26"/>
      <c r="AO191" s="50" t="s">
        <v>61</v>
      </c>
      <c r="AP191" s="29">
        <v>0.75</v>
      </c>
      <c r="AQ191" s="37"/>
      <c r="AR191" s="26"/>
      <c r="AS191" s="31">
        <v>1.7094907407407409E-2</v>
      </c>
      <c r="AT191" s="35"/>
      <c r="AU191" s="26"/>
      <c r="AV191" s="26"/>
      <c r="AW191" s="26"/>
      <c r="AX191" s="26"/>
      <c r="AY191" s="26"/>
      <c r="AZ191" s="26"/>
      <c r="BA191" s="26"/>
      <c r="BB191" s="36"/>
    </row>
    <row r="192" spans="1:65">
      <c r="B192" s="26"/>
      <c r="C192" s="26"/>
      <c r="D192" s="26"/>
      <c r="E192" s="26"/>
      <c r="F192" s="26"/>
      <c r="G192" s="26"/>
      <c r="H192" s="26"/>
      <c r="I192" s="26"/>
      <c r="J192" s="35"/>
      <c r="K192" s="26"/>
      <c r="L192" s="26"/>
      <c r="M192" s="26"/>
      <c r="N192" s="50" t="s">
        <v>86</v>
      </c>
      <c r="O192" s="29">
        <v>0.75</v>
      </c>
      <c r="P192" s="37"/>
      <c r="Q192" s="26"/>
      <c r="R192" s="31" t="e">
        <v>#N/A</v>
      </c>
      <c r="S192" s="35"/>
      <c r="T192" s="46"/>
      <c r="U192" s="26"/>
      <c r="V192" s="26"/>
      <c r="W192" s="50" t="s">
        <v>83</v>
      </c>
      <c r="X192" s="29">
        <v>0.75</v>
      </c>
      <c r="Y192" s="37"/>
      <c r="Z192" s="30"/>
      <c r="AA192" s="31" t="e">
        <v>#N/A</v>
      </c>
      <c r="AB192" s="30"/>
      <c r="AC192" s="46"/>
      <c r="AD192" s="26"/>
      <c r="AE192" s="26"/>
      <c r="AF192" s="26"/>
      <c r="AG192" s="26"/>
      <c r="AH192" s="26"/>
      <c r="AI192" s="26"/>
      <c r="AJ192" s="36"/>
      <c r="AK192" s="35"/>
      <c r="AL192" s="26"/>
      <c r="AM192" s="26"/>
      <c r="AN192" s="26"/>
      <c r="AO192" s="50" t="s">
        <v>131</v>
      </c>
      <c r="AP192" s="29">
        <v>0.79166666666666696</v>
      </c>
      <c r="AQ192" s="37"/>
      <c r="AR192" s="26"/>
      <c r="AS192" s="36">
        <v>1.3194444444444444E-2</v>
      </c>
      <c r="AT192" s="35"/>
      <c r="AU192" s="26"/>
      <c r="AV192" s="26"/>
      <c r="AW192" s="26"/>
      <c r="AX192" s="26"/>
      <c r="AY192" s="26"/>
      <c r="AZ192" s="26"/>
      <c r="BA192" s="26"/>
      <c r="BB192" s="36"/>
    </row>
    <row r="193" spans="1:65">
      <c r="B193" s="49"/>
      <c r="C193" s="26"/>
      <c r="D193" s="26"/>
      <c r="E193" s="26"/>
      <c r="F193" s="26"/>
      <c r="G193" s="26"/>
      <c r="H193" s="26"/>
      <c r="I193" s="36"/>
      <c r="J193" s="35"/>
      <c r="K193" s="26"/>
      <c r="L193" s="26"/>
      <c r="M193" s="26"/>
      <c r="N193" s="26"/>
      <c r="O193" s="26"/>
      <c r="P193" s="26"/>
      <c r="Q193" s="26"/>
      <c r="R193" s="36"/>
      <c r="S193" s="35"/>
      <c r="T193" s="26"/>
      <c r="U193" s="26"/>
      <c r="V193" s="26"/>
      <c r="W193" s="50" t="s">
        <v>84</v>
      </c>
      <c r="X193" s="29">
        <v>0.75</v>
      </c>
      <c r="Y193" s="37"/>
      <c r="Z193" s="30"/>
      <c r="AA193" s="31" t="e">
        <v>#N/A</v>
      </c>
      <c r="AB193" s="30"/>
      <c r="AC193" s="46"/>
      <c r="AD193" s="26"/>
      <c r="AE193" s="26"/>
      <c r="AF193" s="26"/>
      <c r="AG193" s="26"/>
      <c r="AH193" s="26"/>
      <c r="AI193" s="26"/>
      <c r="AJ193" s="36"/>
      <c r="AK193" s="35"/>
      <c r="AL193" s="26"/>
      <c r="AM193" s="26"/>
      <c r="AN193" s="26"/>
      <c r="AO193" s="26"/>
      <c r="AP193" s="26"/>
      <c r="AQ193" s="26"/>
      <c r="AR193" s="26"/>
      <c r="AS193" s="36"/>
      <c r="AT193" s="35"/>
      <c r="AU193" s="26"/>
      <c r="AV193" s="26"/>
      <c r="AW193" s="26"/>
      <c r="AX193" s="26"/>
      <c r="AY193" s="26"/>
      <c r="AZ193" s="26"/>
      <c r="BA193" s="26"/>
      <c r="BB193" s="36"/>
    </row>
    <row r="194" spans="1:65">
      <c r="W194" s="50" t="s">
        <v>85</v>
      </c>
      <c r="X194" s="29">
        <v>0.75</v>
      </c>
      <c r="Y194" s="37"/>
      <c r="Z194" s="30"/>
      <c r="AA194" s="31" t="e">
        <v>#N/A</v>
      </c>
    </row>
    <row r="196" spans="1:65">
      <c r="A196" s="14" t="s">
        <v>134</v>
      </c>
      <c r="B196" s="49">
        <v>1</v>
      </c>
      <c r="C196" s="26"/>
      <c r="D196" s="27"/>
      <c r="E196" s="50" t="s">
        <v>58</v>
      </c>
      <c r="F196" s="29">
        <v>0.75347222222222221</v>
      </c>
      <c r="G196" s="37"/>
      <c r="H196" s="30"/>
      <c r="I196" s="31">
        <v>1.5972222222222224E-2</v>
      </c>
      <c r="J196" s="30"/>
      <c r="K196" s="46"/>
      <c r="L196" s="26"/>
      <c r="M196" s="27"/>
      <c r="N196" s="50" t="s">
        <v>24</v>
      </c>
      <c r="O196" s="29">
        <v>0.75</v>
      </c>
      <c r="P196" s="37">
        <v>0.79861111111111116</v>
      </c>
      <c r="Q196" s="30">
        <f>+P196-O196</f>
        <v>4.861111111111116E-2</v>
      </c>
      <c r="R196" s="31">
        <v>1.7094907407407409E-2</v>
      </c>
      <c r="S196" s="30">
        <f>+R196+Q196</f>
        <v>6.5706018518518566E-2</v>
      </c>
      <c r="T196" s="46">
        <v>11</v>
      </c>
      <c r="U196" s="26"/>
      <c r="V196" s="27"/>
      <c r="W196" s="50" t="s">
        <v>31</v>
      </c>
      <c r="X196" s="29">
        <v>0.75</v>
      </c>
      <c r="Y196" s="37">
        <v>0.80373842592592604</v>
      </c>
      <c r="Z196" s="30">
        <f>+Y196-X196</f>
        <v>5.3738425925926037E-2</v>
      </c>
      <c r="AA196" s="31">
        <v>1.3194444444444444E-2</v>
      </c>
      <c r="AB196" s="30">
        <f>+AA196+Z196</f>
        <v>6.6932870370370476E-2</v>
      </c>
      <c r="AC196" s="46">
        <v>12.25</v>
      </c>
      <c r="AD196" s="26"/>
      <c r="AE196" s="27"/>
      <c r="AF196" s="50" t="s">
        <v>37</v>
      </c>
      <c r="AG196" s="29">
        <v>0.75</v>
      </c>
      <c r="AH196" s="37">
        <v>0.80479166666666668</v>
      </c>
      <c r="AI196" s="30">
        <f>+AH196-AG196</f>
        <v>5.4791666666666683E-2</v>
      </c>
      <c r="AJ196" s="31">
        <v>9.5486111111111101E-3</v>
      </c>
      <c r="AK196" s="30">
        <f>+AJ196+AI196</f>
        <v>6.4340277777777788E-2</v>
      </c>
      <c r="AL196" s="48">
        <v>12.25</v>
      </c>
      <c r="AM196" s="26"/>
      <c r="AN196" s="27"/>
      <c r="AO196" s="50" t="s">
        <v>6</v>
      </c>
      <c r="AP196" s="29">
        <v>0.75</v>
      </c>
      <c r="AQ196" s="37">
        <v>0.80590277777777775</v>
      </c>
      <c r="AR196" s="30">
        <f>+AQ196-AP196</f>
        <v>5.5902777777777746E-2</v>
      </c>
      <c r="AS196" s="31">
        <v>1.1284722222222222E-2</v>
      </c>
      <c r="AT196" s="30">
        <f>+AS196+AR196</f>
        <v>6.7187499999999969E-2</v>
      </c>
      <c r="AU196" s="46">
        <v>12.25</v>
      </c>
      <c r="AV196" s="26"/>
      <c r="AW196" s="27">
        <v>1</v>
      </c>
      <c r="AX196" s="50" t="s">
        <v>46</v>
      </c>
      <c r="AY196" s="29">
        <v>0.75</v>
      </c>
      <c r="AZ196" s="37"/>
      <c r="BA196" s="30"/>
      <c r="BB196" s="31">
        <f>+'Samlet stilling 2015'!$D$77*'Sejladsresultater 2015'!AW196</f>
        <v>2.1180555555555553E-3</v>
      </c>
      <c r="BG196" s="50" t="s">
        <v>110</v>
      </c>
      <c r="BH196" s="29">
        <v>0.75</v>
      </c>
      <c r="BI196" s="37">
        <v>0.8016550925925926</v>
      </c>
      <c r="BJ196" s="30">
        <f>+BI196-BH196</f>
        <v>5.16550925925926E-2</v>
      </c>
      <c r="BK196" s="31">
        <f>+'Samlet stilling 2015'!D84</f>
        <v>1.5625E-2</v>
      </c>
      <c r="BL196" s="30">
        <f>+BK196+BJ196</f>
        <v>6.72800925925926E-2</v>
      </c>
      <c r="BM196" s="48">
        <v>11</v>
      </c>
    </row>
    <row r="197" spans="1:65">
      <c r="B197" s="49">
        <v>1</v>
      </c>
      <c r="C197" s="26"/>
      <c r="D197" s="27"/>
      <c r="E197" s="50" t="s">
        <v>43</v>
      </c>
      <c r="F197" s="29">
        <v>0.75347222222222221</v>
      </c>
      <c r="G197" s="37">
        <v>0.7993055555555556</v>
      </c>
      <c r="H197" s="30">
        <f>+G197-F197</f>
        <v>4.5833333333333393E-2</v>
      </c>
      <c r="I197" s="31">
        <v>1.6574074074074074E-2</v>
      </c>
      <c r="J197" s="30">
        <f>+H197+I197</f>
        <v>6.2407407407407467E-2</v>
      </c>
      <c r="K197" s="46">
        <v>12.25</v>
      </c>
      <c r="L197" s="26"/>
      <c r="M197" s="27"/>
      <c r="N197" s="50" t="s">
        <v>38</v>
      </c>
      <c r="O197" s="29">
        <v>0.75</v>
      </c>
      <c r="P197" s="37">
        <v>0.80912037037037043</v>
      </c>
      <c r="Q197" s="30">
        <f>+P197-O197</f>
        <v>5.9120370370370434E-2</v>
      </c>
      <c r="R197" s="31">
        <v>1.996527777777778E-2</v>
      </c>
      <c r="S197" s="30">
        <f>+R197+Q197</f>
        <v>7.908564814814821E-2</v>
      </c>
      <c r="T197" s="46">
        <v>10</v>
      </c>
      <c r="U197" s="26"/>
      <c r="V197" s="27"/>
      <c r="W197" s="50" t="s">
        <v>8</v>
      </c>
      <c r="X197" s="29">
        <v>0.75</v>
      </c>
      <c r="Y197" s="37">
        <v>0.80304398148148148</v>
      </c>
      <c r="Z197" s="30">
        <f>+Y197-X197</f>
        <v>5.3043981481481484E-2</v>
      </c>
      <c r="AA197" s="31">
        <v>1.3888888888888888E-2</v>
      </c>
      <c r="AB197" s="30">
        <f>+AA197+Z197</f>
        <v>6.6932870370370379E-2</v>
      </c>
      <c r="AC197" s="46">
        <v>12.25</v>
      </c>
      <c r="AD197" s="26"/>
      <c r="AE197" s="27"/>
      <c r="AF197" s="50" t="s">
        <v>75</v>
      </c>
      <c r="AG197" s="29">
        <v>0.75</v>
      </c>
      <c r="AH197" s="37"/>
      <c r="AI197" s="30"/>
      <c r="AJ197" s="31">
        <v>9.5486111111111101E-3</v>
      </c>
      <c r="AK197" s="30"/>
      <c r="AL197" s="78"/>
      <c r="AM197" s="26"/>
      <c r="AN197" s="27"/>
      <c r="AO197" s="50" t="s">
        <v>0</v>
      </c>
      <c r="AP197" s="29">
        <v>0.75</v>
      </c>
      <c r="AQ197" s="37">
        <v>0.80462962962962958</v>
      </c>
      <c r="AR197" s="30">
        <f>+AQ197-AP197</f>
        <v>5.4629629629629584E-2</v>
      </c>
      <c r="AS197" s="31">
        <v>1.4236111111111111E-2</v>
      </c>
      <c r="AT197" s="30">
        <f>+AS197+AR197</f>
        <v>6.88657407407407E-2</v>
      </c>
      <c r="AU197" s="46">
        <v>11</v>
      </c>
      <c r="AV197" s="26"/>
      <c r="AW197" s="27">
        <v>1</v>
      </c>
      <c r="AX197" s="50" t="s">
        <v>41</v>
      </c>
      <c r="AY197" s="29">
        <v>0.75</v>
      </c>
      <c r="AZ197" s="37"/>
      <c r="BA197" s="30"/>
      <c r="BB197" s="31">
        <f>+'Samlet stilling 2015'!$D$74*'Sejladsresultater 2015'!AW197</f>
        <v>4.9884259259259265E-3</v>
      </c>
      <c r="BG197" s="50" t="s">
        <v>126</v>
      </c>
      <c r="BH197" s="29">
        <v>0.75347222222222221</v>
      </c>
      <c r="BI197" s="37">
        <v>0.79778935185185185</v>
      </c>
      <c r="BJ197" s="30">
        <f>+BI197-BH197</f>
        <v>4.4317129629629637E-2</v>
      </c>
      <c r="BK197" s="31">
        <f>+'Samlet stilling 2015'!D85</f>
        <v>1.8136574074074072E-2</v>
      </c>
      <c r="BL197" s="30">
        <f>+BK197+BJ197</f>
        <v>6.2453703703703706E-2</v>
      </c>
      <c r="BM197" s="48">
        <v>12.25</v>
      </c>
    </row>
    <row r="198" spans="1:65">
      <c r="B198" s="49">
        <v>1</v>
      </c>
      <c r="C198" s="26"/>
      <c r="D198" s="27"/>
      <c r="E198" s="50" t="s">
        <v>44</v>
      </c>
      <c r="F198" s="29">
        <v>0.75347222222222221</v>
      </c>
      <c r="G198" s="37"/>
      <c r="H198" s="30"/>
      <c r="I198" s="31">
        <v>1.6574074074074074E-2</v>
      </c>
      <c r="J198" s="30"/>
      <c r="K198" s="46"/>
      <c r="L198" s="26"/>
      <c r="M198" s="27"/>
      <c r="N198" s="50" t="s">
        <v>47</v>
      </c>
      <c r="O198" s="29">
        <v>0.75</v>
      </c>
      <c r="P198" s="37"/>
      <c r="Q198" s="30"/>
      <c r="R198" s="31">
        <v>1.9178240740740742E-2</v>
      </c>
      <c r="S198" s="30"/>
      <c r="T198" s="46"/>
      <c r="U198" s="26"/>
      <c r="V198" s="27"/>
      <c r="W198" s="50" t="s">
        <v>7</v>
      </c>
      <c r="X198" s="29">
        <v>0.75</v>
      </c>
      <c r="Y198" s="37"/>
      <c r="Z198" s="30"/>
      <c r="AA198" s="31">
        <v>1.3194444444444444E-2</v>
      </c>
      <c r="AB198" s="30"/>
      <c r="AC198" s="46"/>
      <c r="AD198" s="26"/>
      <c r="AE198" s="27"/>
      <c r="AF198" s="50" t="s">
        <v>12</v>
      </c>
      <c r="AG198" s="29">
        <v>0.75</v>
      </c>
      <c r="AH198" s="37"/>
      <c r="AI198" s="30"/>
      <c r="AJ198" s="31">
        <v>9.5486111111111101E-3</v>
      </c>
      <c r="AK198" s="30"/>
      <c r="AL198" s="78"/>
      <c r="AM198" s="26"/>
      <c r="AN198" s="27"/>
      <c r="AO198" s="50" t="s">
        <v>13</v>
      </c>
      <c r="AP198" s="29">
        <v>0.75</v>
      </c>
      <c r="AQ198" s="37"/>
      <c r="AR198" s="30"/>
      <c r="AS198" s="31">
        <v>1.2499999999999999E-2</v>
      </c>
      <c r="AT198" s="30"/>
      <c r="AU198" s="46"/>
      <c r="AV198" s="26"/>
      <c r="AW198" s="27">
        <v>1</v>
      </c>
      <c r="AX198" s="50" t="s">
        <v>19</v>
      </c>
      <c r="AY198" s="29">
        <v>0.75</v>
      </c>
      <c r="AZ198" s="37"/>
      <c r="BA198" s="30"/>
      <c r="BB198" s="31">
        <f>+'Samlet stilling 2015'!$D$76*'Sejladsresultater 2015'!AW198</f>
        <v>2.1180555555555553E-3</v>
      </c>
      <c r="BG198" s="92" t="s">
        <v>132</v>
      </c>
      <c r="BH198" s="22">
        <v>0.75</v>
      </c>
      <c r="BI198" s="37">
        <v>0.8002083333333333</v>
      </c>
      <c r="BJ198" s="94">
        <f>+BI198-BH198</f>
        <v>5.0208333333333299E-2</v>
      </c>
      <c r="BK198" s="93">
        <f>+'Samlet stilling 2015'!D86</f>
        <v>1.9699074074074074E-2</v>
      </c>
      <c r="BL198" s="94">
        <f>+BK198+BJ198</f>
        <v>6.9907407407407376E-2</v>
      </c>
      <c r="BM198" s="95">
        <v>10</v>
      </c>
    </row>
    <row r="199" spans="1:65">
      <c r="B199" s="49">
        <v>1</v>
      </c>
      <c r="C199" s="26"/>
      <c r="D199" s="27"/>
      <c r="E199" s="50" t="s">
        <v>74</v>
      </c>
      <c r="F199" s="29">
        <v>0.75347222222222221</v>
      </c>
      <c r="G199" s="37">
        <v>0.80549768518518527</v>
      </c>
      <c r="H199" s="30">
        <f>+G199-F199</f>
        <v>5.2025462962963065E-2</v>
      </c>
      <c r="I199" s="31">
        <v>1.7094907407407409E-2</v>
      </c>
      <c r="J199" s="30">
        <f>+I199+H199</f>
        <v>6.9120370370370471E-2</v>
      </c>
      <c r="K199" s="46">
        <v>11</v>
      </c>
      <c r="L199" s="26"/>
      <c r="M199" s="27"/>
      <c r="N199" s="50" t="s">
        <v>39</v>
      </c>
      <c r="O199" s="29">
        <v>0.75</v>
      </c>
      <c r="P199" s="37"/>
      <c r="Q199" s="30"/>
      <c r="R199" s="31">
        <v>1.5277777777777777E-2</v>
      </c>
      <c r="S199" s="30"/>
      <c r="T199" s="46"/>
      <c r="U199" s="26"/>
      <c r="V199" s="27"/>
      <c r="W199" s="50" t="s">
        <v>23</v>
      </c>
      <c r="X199" s="29">
        <v>0.75</v>
      </c>
      <c r="Y199" s="37">
        <v>0.80637731481481489</v>
      </c>
      <c r="Z199" s="30">
        <f>+Y199-X199</f>
        <v>5.6377314814814894E-2</v>
      </c>
      <c r="AA199" s="31">
        <v>1.2060185185185186E-2</v>
      </c>
      <c r="AB199" s="30">
        <f>+AA199+Z199</f>
        <v>6.8437500000000082E-2</v>
      </c>
      <c r="AC199" s="46">
        <v>10</v>
      </c>
      <c r="AD199" s="26"/>
      <c r="AE199" s="27"/>
      <c r="AF199" s="50" t="s">
        <v>22</v>
      </c>
      <c r="AG199" s="29">
        <v>0.75</v>
      </c>
      <c r="AH199" s="37"/>
      <c r="AI199" s="30"/>
      <c r="AJ199" s="31">
        <v>9.5486111111111101E-3</v>
      </c>
      <c r="AK199" s="30"/>
      <c r="AL199" s="78"/>
      <c r="AM199" s="26"/>
      <c r="AN199" s="27"/>
      <c r="AO199" s="50" t="s">
        <v>71</v>
      </c>
      <c r="AP199" s="29">
        <v>0.75</v>
      </c>
      <c r="AQ199" s="37">
        <v>0.80769675925925932</v>
      </c>
      <c r="AR199" s="30">
        <f>+AQ199-AP199</f>
        <v>5.7696759259259323E-2</v>
      </c>
      <c r="AS199" s="31">
        <v>1.2060185185185186E-2</v>
      </c>
      <c r="AT199" s="30">
        <f>+AS199+AR199</f>
        <v>6.975694444444451E-2</v>
      </c>
      <c r="AU199" s="46">
        <v>10</v>
      </c>
      <c r="AV199" s="26"/>
      <c r="AW199" s="27">
        <v>1</v>
      </c>
      <c r="AX199" s="50" t="s">
        <v>11</v>
      </c>
      <c r="AY199" s="29">
        <v>0.75</v>
      </c>
      <c r="AZ199" s="37"/>
      <c r="BA199" s="30"/>
      <c r="BB199" s="31">
        <f>+'Samlet stilling 2015'!$D$78*'Sejladsresultater 2015'!AW199</f>
        <v>4.0740740740740746E-3</v>
      </c>
    </row>
    <row r="200" spans="1:65">
      <c r="B200" s="49">
        <v>1</v>
      </c>
      <c r="C200" s="26"/>
      <c r="D200" s="27"/>
      <c r="E200" s="50" t="s">
        <v>14</v>
      </c>
      <c r="F200" s="29">
        <v>0.75347222222222221</v>
      </c>
      <c r="G200" s="37"/>
      <c r="H200" s="30"/>
      <c r="I200" s="31" t="e">
        <v>#N/A</v>
      </c>
      <c r="J200" s="30"/>
      <c r="K200" s="48"/>
      <c r="L200" s="26"/>
      <c r="M200" s="27"/>
      <c r="N200" s="50" t="s">
        <v>9</v>
      </c>
      <c r="O200" s="29">
        <v>0.75</v>
      </c>
      <c r="P200" s="37"/>
      <c r="Q200" s="30"/>
      <c r="R200" s="31">
        <v>1.4583333333333332E-2</v>
      </c>
      <c r="S200" s="30"/>
      <c r="T200" s="46"/>
      <c r="U200" s="26"/>
      <c r="V200" s="27"/>
      <c r="W200" s="50" t="s">
        <v>33</v>
      </c>
      <c r="X200" s="29">
        <v>0.75</v>
      </c>
      <c r="Y200" s="37"/>
      <c r="Z200" s="30"/>
      <c r="AA200" s="31" t="e">
        <v>#N/A</v>
      </c>
      <c r="AB200" s="30"/>
      <c r="AC200" s="46"/>
      <c r="AD200" s="26"/>
      <c r="AE200" s="27"/>
      <c r="AF200" s="50" t="s">
        <v>35</v>
      </c>
      <c r="AG200" s="29">
        <v>0.75</v>
      </c>
      <c r="AH200" s="37"/>
      <c r="AI200" s="30"/>
      <c r="AJ200" s="31">
        <v>9.5486111111111101E-3</v>
      </c>
      <c r="AK200" s="30"/>
      <c r="AL200" s="47"/>
      <c r="AM200" s="26"/>
      <c r="AN200" s="27"/>
      <c r="AO200" s="50" t="s">
        <v>59</v>
      </c>
      <c r="AP200" s="29">
        <v>0.75</v>
      </c>
      <c r="AQ200" s="37"/>
      <c r="AR200" s="30"/>
      <c r="AS200" s="31">
        <v>1.2499999999999999E-2</v>
      </c>
      <c r="AT200" s="30"/>
      <c r="AU200" s="46"/>
      <c r="AV200" s="26"/>
      <c r="AW200" s="27">
        <v>1</v>
      </c>
      <c r="AX200" s="50" t="s">
        <v>17</v>
      </c>
      <c r="AY200" s="29">
        <v>0.75</v>
      </c>
      <c r="AZ200" s="37"/>
      <c r="BA200" s="30"/>
      <c r="BB200" s="31">
        <f>+'Samlet stilling 2015'!$D$79*'Sejladsresultater 2015'!AW200</f>
        <v>2.4305555555555556E-3</v>
      </c>
    </row>
    <row r="201" spans="1:65">
      <c r="B201" s="49">
        <v>1</v>
      </c>
      <c r="C201" s="26"/>
      <c r="D201" s="27"/>
      <c r="E201" s="50" t="s">
        <v>1</v>
      </c>
      <c r="F201" s="29">
        <v>0.75347222222222221</v>
      </c>
      <c r="G201" s="37"/>
      <c r="H201" s="30"/>
      <c r="I201" s="31">
        <v>1.4583333333333332E-2</v>
      </c>
      <c r="J201" s="30"/>
      <c r="K201" s="48"/>
      <c r="L201" s="26"/>
      <c r="M201" s="26"/>
      <c r="N201" s="50" t="s">
        <v>10</v>
      </c>
      <c r="O201" s="29">
        <v>0.75</v>
      </c>
      <c r="P201" s="37"/>
      <c r="Q201" s="26"/>
      <c r="R201" s="31">
        <v>1.4930555555555556E-2</v>
      </c>
      <c r="S201" s="35"/>
      <c r="T201" s="46"/>
      <c r="U201" s="26"/>
      <c r="V201" s="27"/>
      <c r="W201" s="50" t="s">
        <v>36</v>
      </c>
      <c r="X201" s="29">
        <v>0.75</v>
      </c>
      <c r="Y201" s="37"/>
      <c r="Z201" s="30"/>
      <c r="AA201" s="31">
        <v>1.2060185185185186E-2</v>
      </c>
      <c r="AB201" s="30"/>
      <c r="AC201" s="46"/>
      <c r="AD201" s="26"/>
      <c r="AE201" s="26"/>
      <c r="AF201" s="50" t="s">
        <v>89</v>
      </c>
      <c r="AG201" s="29">
        <v>0.75</v>
      </c>
      <c r="AH201" s="37"/>
      <c r="AI201" s="30"/>
      <c r="AJ201" s="31">
        <v>9.5486111111111101E-3</v>
      </c>
      <c r="AK201" s="30"/>
      <c r="AL201" s="47"/>
      <c r="AM201" s="26"/>
      <c r="AN201" s="27"/>
      <c r="AO201" s="50" t="s">
        <v>42</v>
      </c>
      <c r="AP201" s="29">
        <v>0.75</v>
      </c>
      <c r="AQ201" s="37"/>
      <c r="AR201" s="30"/>
      <c r="AS201" s="31">
        <v>1.0416666666666666E-2</v>
      </c>
      <c r="AT201" s="30"/>
      <c r="AU201" s="46"/>
      <c r="AV201" s="26"/>
      <c r="AW201" s="27">
        <v>1</v>
      </c>
      <c r="AX201" s="50" t="s">
        <v>20</v>
      </c>
      <c r="AY201" s="29">
        <v>0.75</v>
      </c>
      <c r="AZ201" s="37"/>
      <c r="BA201" s="30"/>
      <c r="BB201" s="31">
        <f>+'Samlet stilling 2015'!$D$75*'Sejladsresultater 2015'!AW201</f>
        <v>2.1180555555555553E-3</v>
      </c>
    </row>
    <row r="202" spans="1:65">
      <c r="B202" s="49">
        <v>1</v>
      </c>
      <c r="C202" s="26"/>
      <c r="D202" s="27"/>
      <c r="E202" s="50" t="s">
        <v>25</v>
      </c>
      <c r="F202" s="29">
        <v>0.75347222222222221</v>
      </c>
      <c r="G202" s="37"/>
      <c r="H202" s="30"/>
      <c r="I202" s="31">
        <v>1.7881944444444443E-2</v>
      </c>
      <c r="J202" s="30"/>
      <c r="K202" s="48"/>
      <c r="L202" s="26"/>
      <c r="M202" s="27"/>
      <c r="N202" s="50" t="s">
        <v>81</v>
      </c>
      <c r="O202" s="29">
        <v>0.75</v>
      </c>
      <c r="P202" s="37"/>
      <c r="Q202" s="27"/>
      <c r="R202" s="31">
        <v>1.3194444444444444E-2</v>
      </c>
      <c r="S202" s="30"/>
      <c r="T202" s="46"/>
      <c r="U202" s="26"/>
      <c r="V202" s="27"/>
      <c r="W202" s="50" t="s">
        <v>26</v>
      </c>
      <c r="X202" s="29">
        <v>0.75</v>
      </c>
      <c r="Y202" s="37"/>
      <c r="Z202" s="30"/>
      <c r="AA202" s="31">
        <v>1.2060185185185186E-2</v>
      </c>
      <c r="AB202" s="30"/>
      <c r="AC202" s="46"/>
      <c r="AD202" s="26"/>
      <c r="AE202" s="26"/>
      <c r="AF202" s="50" t="s">
        <v>90</v>
      </c>
      <c r="AG202" s="29">
        <v>0.75</v>
      </c>
      <c r="AH202" s="37"/>
      <c r="AI202" s="26"/>
      <c r="AJ202" s="31">
        <v>9.5486111111111101E-3</v>
      </c>
      <c r="AK202" s="35"/>
      <c r="AL202" s="47"/>
      <c r="AM202" s="26"/>
      <c r="AN202" s="27"/>
      <c r="AO202" s="50" t="s">
        <v>87</v>
      </c>
      <c r="AP202" s="29">
        <v>0.75</v>
      </c>
      <c r="AQ202" s="37"/>
      <c r="AR202" s="30"/>
      <c r="AS202" s="31" t="e">
        <v>#N/A</v>
      </c>
      <c r="AT202" s="30"/>
      <c r="AU202" s="46"/>
      <c r="AV202" s="26"/>
      <c r="AW202" s="26"/>
      <c r="AX202" s="28"/>
      <c r="AY202" s="29"/>
      <c r="AZ202" s="66"/>
      <c r="BA202" s="30"/>
      <c r="BB202" s="31"/>
    </row>
    <row r="203" spans="1:65">
      <c r="B203" s="49">
        <v>1</v>
      </c>
      <c r="C203" s="26"/>
      <c r="D203" s="26"/>
      <c r="E203" s="50" t="s">
        <v>73</v>
      </c>
      <c r="F203" s="29">
        <v>0.75347222222222221</v>
      </c>
      <c r="G203" s="37"/>
      <c r="H203" s="26"/>
      <c r="I203" s="31">
        <v>1.3194444444444444E-2</v>
      </c>
      <c r="J203" s="30"/>
      <c r="K203" s="47"/>
      <c r="L203" s="26"/>
      <c r="M203" s="27"/>
      <c r="N203" s="50" t="s">
        <v>60</v>
      </c>
      <c r="O203" s="29">
        <v>0.75</v>
      </c>
      <c r="P203" s="37"/>
      <c r="Q203" s="27"/>
      <c r="R203" s="31">
        <v>1.3194444444444444E-2</v>
      </c>
      <c r="S203" s="35"/>
      <c r="T203" s="46"/>
      <c r="U203" s="26"/>
      <c r="V203" s="26"/>
      <c r="W203" s="50" t="s">
        <v>125</v>
      </c>
      <c r="X203" s="29">
        <v>0.75</v>
      </c>
      <c r="Y203" s="37"/>
      <c r="Z203" s="30"/>
      <c r="AA203" s="31">
        <v>1.1712962962962965E-2</v>
      </c>
      <c r="AB203" s="30"/>
      <c r="AC203" s="46"/>
      <c r="AD203" s="26"/>
      <c r="AE203" s="27"/>
      <c r="AF203" s="50" t="s">
        <v>45</v>
      </c>
      <c r="AG203" s="29">
        <v>0.75</v>
      </c>
      <c r="AH203" s="37"/>
      <c r="AI203" s="26"/>
      <c r="AJ203" s="31">
        <v>9.5486111111111101E-3</v>
      </c>
      <c r="AK203" s="30"/>
      <c r="AL203" s="48"/>
      <c r="AM203" s="26"/>
      <c r="AN203" s="26"/>
      <c r="AO203" s="50" t="s">
        <v>88</v>
      </c>
      <c r="AP203" s="29">
        <v>0.75</v>
      </c>
      <c r="AQ203" s="37"/>
      <c r="AR203" s="26"/>
      <c r="AS203" s="31">
        <v>1.1284722222222222E-2</v>
      </c>
      <c r="AT203" s="35"/>
      <c r="AU203" s="26"/>
      <c r="AV203" s="26"/>
      <c r="AW203" s="26"/>
      <c r="AX203" s="28"/>
      <c r="AY203" s="29"/>
      <c r="AZ203" s="66"/>
      <c r="BA203" s="30"/>
      <c r="BB203" s="31"/>
    </row>
    <row r="204" spans="1:65">
      <c r="B204" s="49">
        <v>1</v>
      </c>
      <c r="C204" s="26"/>
      <c r="D204" s="26"/>
      <c r="E204" s="50" t="s">
        <v>82</v>
      </c>
      <c r="F204" s="29">
        <v>0.75347222222222221</v>
      </c>
      <c r="G204" s="37"/>
      <c r="H204" s="26"/>
      <c r="I204" s="31" t="e">
        <v>#N/A</v>
      </c>
      <c r="J204" s="35"/>
      <c r="K204" s="26"/>
      <c r="L204" s="26"/>
      <c r="M204" s="26"/>
      <c r="N204" s="50" t="s">
        <v>114</v>
      </c>
      <c r="O204" s="29">
        <v>0.75</v>
      </c>
      <c r="P204" s="37">
        <v>0.79546296296296293</v>
      </c>
      <c r="Q204" s="35">
        <f>+P204-O204</f>
        <v>4.5462962962962927E-2</v>
      </c>
      <c r="R204" s="31">
        <f>+'Samlet stilling 2015'!D27</f>
        <v>2.013888888888889E-2</v>
      </c>
      <c r="S204" s="35">
        <f>+R204+Q204</f>
        <v>6.5601851851851814E-2</v>
      </c>
      <c r="T204" s="46">
        <v>12.25</v>
      </c>
      <c r="U204" s="26"/>
      <c r="V204" s="26"/>
      <c r="W204" s="50" t="s">
        <v>18</v>
      </c>
      <c r="X204" s="29">
        <v>0.75</v>
      </c>
      <c r="Y204" s="37"/>
      <c r="Z204" s="30"/>
      <c r="AA204" s="31" t="e">
        <v>#N/A</v>
      </c>
      <c r="AB204" s="30"/>
      <c r="AC204" s="46"/>
      <c r="AD204" s="26"/>
      <c r="AE204" s="26"/>
      <c r="AF204" s="26"/>
      <c r="AG204" s="26"/>
      <c r="AH204" s="26"/>
      <c r="AI204" s="26"/>
      <c r="AJ204" s="36"/>
      <c r="AK204" s="35"/>
      <c r="AL204" s="26"/>
      <c r="AM204" s="26"/>
      <c r="AN204" s="26"/>
      <c r="AO204" s="50" t="s">
        <v>61</v>
      </c>
      <c r="AP204" s="29">
        <v>0.75</v>
      </c>
      <c r="AQ204" s="37"/>
      <c r="AR204" s="26"/>
      <c r="AS204" s="31">
        <v>1.7094907407407409E-2</v>
      </c>
      <c r="AT204" s="35"/>
      <c r="AU204" s="26"/>
      <c r="AV204" s="26"/>
      <c r="AW204" s="26"/>
      <c r="AX204" s="26"/>
      <c r="AY204" s="26"/>
      <c r="AZ204" s="26"/>
      <c r="BA204" s="26"/>
      <c r="BB204" s="36"/>
    </row>
    <row r="205" spans="1:65">
      <c r="B205" s="26"/>
      <c r="C205" s="26"/>
      <c r="D205" s="26"/>
      <c r="E205" s="26"/>
      <c r="F205" s="26"/>
      <c r="G205" s="26"/>
      <c r="H205" s="26"/>
      <c r="I205" s="26"/>
      <c r="J205" s="35"/>
      <c r="K205" s="26"/>
      <c r="L205" s="26"/>
      <c r="M205" s="26"/>
      <c r="N205" s="50" t="s">
        <v>86</v>
      </c>
      <c r="O205" s="29">
        <v>0.75</v>
      </c>
      <c r="P205" s="37"/>
      <c r="Q205" s="26"/>
      <c r="R205" s="31" t="e">
        <v>#N/A</v>
      </c>
      <c r="S205" s="35"/>
      <c r="T205" s="46"/>
      <c r="U205" s="26"/>
      <c r="V205" s="26"/>
      <c r="W205" s="50" t="s">
        <v>83</v>
      </c>
      <c r="X205" s="29">
        <v>0.75</v>
      </c>
      <c r="Y205" s="37"/>
      <c r="Z205" s="30"/>
      <c r="AA205" s="31" t="e">
        <v>#N/A</v>
      </c>
      <c r="AB205" s="30"/>
      <c r="AC205" s="46"/>
      <c r="AD205" s="26"/>
      <c r="AE205" s="26"/>
      <c r="AF205" s="26"/>
      <c r="AG205" s="26"/>
      <c r="AH205" s="26"/>
      <c r="AI205" s="26"/>
      <c r="AJ205" s="36"/>
      <c r="AK205" s="35"/>
      <c r="AL205" s="26"/>
      <c r="AM205" s="26"/>
      <c r="AN205" s="26"/>
      <c r="AO205" s="50" t="s">
        <v>131</v>
      </c>
      <c r="AP205" s="29">
        <v>0.79166666666666696</v>
      </c>
      <c r="AQ205" s="37"/>
      <c r="AR205" s="26"/>
      <c r="AS205" s="36">
        <v>1.3194444444444444E-2</v>
      </c>
      <c r="AT205" s="35"/>
      <c r="AU205" s="26"/>
      <c r="AV205" s="26"/>
      <c r="AW205" s="26"/>
      <c r="AX205" s="26"/>
      <c r="AY205" s="26"/>
      <c r="AZ205" s="26"/>
      <c r="BA205" s="26"/>
      <c r="BB205" s="36"/>
    </row>
    <row r="206" spans="1:65">
      <c r="B206" s="49"/>
      <c r="C206" s="26"/>
      <c r="D206" s="26"/>
      <c r="E206" s="26"/>
      <c r="F206" s="26"/>
      <c r="G206" s="26"/>
      <c r="H206" s="26"/>
      <c r="I206" s="36"/>
      <c r="J206" s="35"/>
      <c r="K206" s="26"/>
      <c r="L206" s="26"/>
      <c r="M206" s="26"/>
      <c r="N206" s="26"/>
      <c r="O206" s="26"/>
      <c r="P206" s="26"/>
      <c r="Q206" s="26"/>
      <c r="R206" s="36"/>
      <c r="S206" s="35"/>
      <c r="T206" s="26"/>
      <c r="U206" s="26"/>
      <c r="V206" s="26"/>
      <c r="W206" s="50" t="s">
        <v>84</v>
      </c>
      <c r="X206" s="29">
        <v>0.75</v>
      </c>
      <c r="Y206" s="37"/>
      <c r="Z206" s="30"/>
      <c r="AA206" s="31" t="e">
        <v>#N/A</v>
      </c>
      <c r="AB206" s="30"/>
      <c r="AC206" s="46"/>
      <c r="AD206" s="26"/>
      <c r="AE206" s="26"/>
      <c r="AF206" s="26"/>
      <c r="AG206" s="26"/>
      <c r="AH206" s="26"/>
      <c r="AI206" s="26"/>
      <c r="AJ206" s="36"/>
      <c r="AK206" s="35"/>
      <c r="AL206" s="26"/>
      <c r="AM206" s="26"/>
      <c r="AN206" s="26"/>
      <c r="AO206" s="26"/>
      <c r="AP206" s="26"/>
      <c r="AQ206" s="26"/>
      <c r="AR206" s="26"/>
      <c r="AS206" s="36"/>
      <c r="AT206" s="35"/>
      <c r="AU206" s="26"/>
      <c r="AV206" s="26"/>
      <c r="AW206" s="26"/>
      <c r="AX206" s="26"/>
      <c r="AY206" s="26"/>
      <c r="AZ206" s="26"/>
      <c r="BA206" s="26"/>
      <c r="BB206" s="36"/>
    </row>
    <row r="207" spans="1:65">
      <c r="W207" s="50" t="s">
        <v>85</v>
      </c>
      <c r="X207" s="29">
        <v>0.75</v>
      </c>
      <c r="Y207" s="37"/>
      <c r="Z207" s="30"/>
      <c r="AA207" s="31" t="e">
        <v>#N/A</v>
      </c>
    </row>
  </sheetData>
  <phoneticPr fontId="1" type="noConversion"/>
  <pageMargins left="0.6" right="0.56999999999999995" top="0.22" bottom="0.49" header="0" footer="0.49"/>
  <pageSetup paperSize="9" scale="45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7"/>
  <sheetViews>
    <sheetView topLeftCell="A16" workbookViewId="0">
      <selection activeCell="A46" sqref="A46"/>
    </sheetView>
  </sheetViews>
  <sheetFormatPr defaultColWidth="11.42578125" defaultRowHeight="12.75"/>
  <cols>
    <col min="1" max="1" width="12" style="67" customWidth="1"/>
    <col min="2" max="2" width="11.28515625" style="2" customWidth="1"/>
    <col min="3" max="3" width="10.7109375" style="68" customWidth="1"/>
  </cols>
  <sheetData>
    <row r="2" spans="1:3">
      <c r="B2" s="1" t="s">
        <v>63</v>
      </c>
      <c r="C2" s="1" t="s">
        <v>63</v>
      </c>
    </row>
    <row r="3" spans="1:3">
      <c r="A3" s="69" t="s">
        <v>79</v>
      </c>
      <c r="B3" s="70" t="s">
        <v>62</v>
      </c>
      <c r="C3" s="70" t="s">
        <v>62</v>
      </c>
    </row>
    <row r="4" spans="1:3">
      <c r="A4" s="69">
        <v>2.8</v>
      </c>
      <c r="B4" s="4">
        <v>0</v>
      </c>
      <c r="C4" s="68">
        <v>0</v>
      </c>
    </row>
    <row r="5" spans="1:3">
      <c r="A5" s="69">
        <v>2.9</v>
      </c>
      <c r="B5" s="3">
        <v>1.07</v>
      </c>
      <c r="C5" s="68">
        <v>7.7546296296296304E-4</v>
      </c>
    </row>
    <row r="6" spans="1:3">
      <c r="A6" s="69">
        <v>3</v>
      </c>
      <c r="B6" s="3">
        <v>2.0699999999999998</v>
      </c>
      <c r="C6" s="68">
        <v>1.4699074074074074E-3</v>
      </c>
    </row>
    <row r="7" spans="1:3">
      <c r="A7" s="69">
        <v>3.1</v>
      </c>
      <c r="B7" s="4">
        <v>3.15</v>
      </c>
      <c r="C7" s="68">
        <v>2.2569444444444447E-3</v>
      </c>
    </row>
    <row r="8" spans="1:3">
      <c r="A8" s="69">
        <v>3.2</v>
      </c>
      <c r="B8" s="4">
        <v>4.1500000000000004</v>
      </c>
      <c r="C8" s="68">
        <v>2.9513888888888888E-3</v>
      </c>
    </row>
    <row r="9" spans="1:3">
      <c r="A9" s="69">
        <v>3.3000000000000003</v>
      </c>
      <c r="B9" s="4">
        <v>5.15</v>
      </c>
      <c r="C9" s="68">
        <v>3.645833333333333E-3</v>
      </c>
    </row>
    <row r="10" spans="1:3">
      <c r="A10" s="69">
        <v>3.4000000000000004</v>
      </c>
      <c r="B10" s="4">
        <v>6.07</v>
      </c>
      <c r="C10" s="68">
        <v>4.2476851851851851E-3</v>
      </c>
    </row>
    <row r="11" spans="1:3">
      <c r="A11" s="69">
        <v>3.5000000000000004</v>
      </c>
      <c r="B11" s="4">
        <v>7</v>
      </c>
      <c r="C11" s="68">
        <v>4.8611111111111112E-3</v>
      </c>
    </row>
    <row r="12" spans="1:3">
      <c r="A12" s="69">
        <v>3.6000000000000005</v>
      </c>
      <c r="B12" s="4">
        <v>7.52</v>
      </c>
      <c r="C12" s="68">
        <v>5.4629629629629637E-3</v>
      </c>
    </row>
    <row r="13" spans="1:3">
      <c r="A13" s="69">
        <v>3.7000000000000006</v>
      </c>
      <c r="B13" s="4">
        <v>8.4499999999999993</v>
      </c>
      <c r="C13" s="68">
        <v>6.076388888888889E-3</v>
      </c>
    </row>
    <row r="14" spans="1:3">
      <c r="A14" s="69">
        <v>3.8000000000000007</v>
      </c>
      <c r="B14" s="4">
        <v>9.3000000000000007</v>
      </c>
      <c r="C14" s="68">
        <v>6.5972222222222222E-3</v>
      </c>
    </row>
    <row r="15" spans="1:3">
      <c r="A15" s="69">
        <v>3.9000000000000008</v>
      </c>
      <c r="B15" s="4">
        <v>10.15</v>
      </c>
      <c r="C15" s="68">
        <v>7.1180555555555554E-3</v>
      </c>
    </row>
    <row r="16" spans="1:3">
      <c r="A16" s="69">
        <v>4.0000000000000009</v>
      </c>
      <c r="B16" s="4">
        <v>11</v>
      </c>
      <c r="C16" s="68">
        <v>7.6388888888888886E-3</v>
      </c>
    </row>
    <row r="17" spans="1:3">
      <c r="A17" s="69">
        <v>4.1000000000000005</v>
      </c>
      <c r="B17" s="4">
        <v>11.45</v>
      </c>
      <c r="C17" s="68">
        <v>8.1597222222222227E-3</v>
      </c>
    </row>
    <row r="18" spans="1:3">
      <c r="A18" s="69">
        <v>4.2</v>
      </c>
      <c r="B18" s="4">
        <v>12.3</v>
      </c>
      <c r="C18" s="68">
        <v>8.6805555555555559E-3</v>
      </c>
    </row>
    <row r="19" spans="1:3">
      <c r="A19" s="69">
        <v>4.3</v>
      </c>
      <c r="B19" s="4">
        <v>13.07</v>
      </c>
      <c r="C19" s="68">
        <v>9.1087962962962971E-3</v>
      </c>
    </row>
    <row r="20" spans="1:3">
      <c r="A20" s="69">
        <v>4.4000000000000004</v>
      </c>
      <c r="B20" s="4">
        <v>13.45</v>
      </c>
      <c r="C20" s="68">
        <v>9.5486111111111101E-3</v>
      </c>
    </row>
    <row r="21" spans="1:3">
      <c r="A21" s="69">
        <v>4.4999999999999991</v>
      </c>
      <c r="B21" s="4">
        <v>14.22</v>
      </c>
      <c r="C21" s="68">
        <v>9.9768518518518531E-3</v>
      </c>
    </row>
    <row r="22" spans="1:3">
      <c r="A22" s="69">
        <v>4.5999999999999996</v>
      </c>
      <c r="B22" s="4">
        <v>15</v>
      </c>
      <c r="C22" s="68">
        <v>1.0416666666666666E-2</v>
      </c>
    </row>
    <row r="23" spans="1:3">
      <c r="A23" s="69">
        <v>4.6999999999999984</v>
      </c>
      <c r="B23" s="4">
        <v>15.37</v>
      </c>
      <c r="C23" s="68">
        <v>1.0844907407407407E-2</v>
      </c>
    </row>
    <row r="24" spans="1:3">
      <c r="A24" s="69">
        <v>4.8</v>
      </c>
      <c r="B24" s="4">
        <v>16.149999999999999</v>
      </c>
      <c r="C24" s="68">
        <v>1.1284722222222222E-2</v>
      </c>
    </row>
    <row r="25" spans="1:3">
      <c r="A25" s="69">
        <v>4.9000000000000004</v>
      </c>
      <c r="B25" s="4">
        <v>16.52</v>
      </c>
      <c r="C25" s="68">
        <v>1.1712962962962965E-2</v>
      </c>
    </row>
    <row r="26" spans="1:3">
      <c r="A26" s="69">
        <v>5</v>
      </c>
      <c r="B26" s="4">
        <v>17.22</v>
      </c>
      <c r="C26" s="68">
        <v>1.2060185185185186E-2</v>
      </c>
    </row>
    <row r="27" spans="1:3">
      <c r="A27" s="69">
        <v>5.0999999999999996</v>
      </c>
      <c r="B27" s="4">
        <v>18</v>
      </c>
      <c r="C27" s="68">
        <v>1.2499999999999999E-2</v>
      </c>
    </row>
    <row r="28" spans="1:3">
      <c r="A28" s="69">
        <v>5.1999999999999966</v>
      </c>
      <c r="B28" s="4">
        <v>18.3</v>
      </c>
      <c r="C28" s="68">
        <v>1.2847222222222223E-2</v>
      </c>
    </row>
    <row r="29" spans="1:3">
      <c r="A29" s="69">
        <v>5.3</v>
      </c>
      <c r="B29" s="4">
        <v>19</v>
      </c>
      <c r="C29" s="68">
        <v>1.3194444444444444E-2</v>
      </c>
    </row>
    <row r="30" spans="1:3">
      <c r="A30" s="69">
        <v>5.3999999999999959</v>
      </c>
      <c r="B30" s="4">
        <v>19.3</v>
      </c>
      <c r="C30" s="68">
        <v>1.3541666666666667E-2</v>
      </c>
    </row>
    <row r="31" spans="1:3">
      <c r="A31" s="69">
        <v>5.5</v>
      </c>
      <c r="B31" s="4">
        <v>20</v>
      </c>
      <c r="C31" s="68">
        <v>1.3888888888888888E-2</v>
      </c>
    </row>
    <row r="32" spans="1:3">
      <c r="A32" s="69">
        <v>5.6</v>
      </c>
      <c r="B32" s="4">
        <v>20.3</v>
      </c>
      <c r="C32" s="68">
        <v>1.4236111111111111E-2</v>
      </c>
    </row>
    <row r="33" spans="1:3">
      <c r="A33" s="69">
        <v>5.7</v>
      </c>
      <c r="B33" s="4">
        <v>21</v>
      </c>
      <c r="C33" s="68">
        <v>1.4583333333333332E-2</v>
      </c>
    </row>
    <row r="34" spans="1:3">
      <c r="A34" s="69">
        <v>5.8</v>
      </c>
      <c r="B34" s="4">
        <v>21.3</v>
      </c>
      <c r="C34" s="68">
        <v>1.4930555555555556E-2</v>
      </c>
    </row>
    <row r="35" spans="1:3">
      <c r="A35" s="69">
        <v>5.9</v>
      </c>
      <c r="B35" s="4">
        <v>22</v>
      </c>
      <c r="C35" s="68">
        <v>1.5277777777777777E-2</v>
      </c>
    </row>
    <row r="36" spans="1:3">
      <c r="A36" s="69">
        <v>6</v>
      </c>
      <c r="B36" s="4">
        <v>22.3</v>
      </c>
      <c r="C36" s="68">
        <v>1.5625E-2</v>
      </c>
    </row>
    <row r="37" spans="1:3">
      <c r="A37" s="69">
        <v>6.1</v>
      </c>
      <c r="B37" s="4">
        <v>23</v>
      </c>
      <c r="C37" s="68">
        <v>1.5972222222222224E-2</v>
      </c>
    </row>
    <row r="38" spans="1:3">
      <c r="A38" s="69">
        <v>6.2</v>
      </c>
      <c r="B38" s="4">
        <v>23.3</v>
      </c>
      <c r="C38" s="68">
        <v>1.6319444444444445E-2</v>
      </c>
    </row>
    <row r="39" spans="1:3">
      <c r="A39" s="69">
        <v>6.3</v>
      </c>
      <c r="B39" s="4">
        <v>23.52</v>
      </c>
      <c r="C39" s="68">
        <v>1.6574074074074074E-2</v>
      </c>
    </row>
    <row r="40" spans="1:3">
      <c r="A40" s="69">
        <v>6.3999999999999995</v>
      </c>
      <c r="B40" s="4">
        <v>24.15</v>
      </c>
      <c r="C40" s="68">
        <v>1.6840277777777777E-2</v>
      </c>
    </row>
    <row r="41" spans="1:3">
      <c r="A41" s="69">
        <v>6.5</v>
      </c>
      <c r="B41" s="4">
        <v>24.37</v>
      </c>
      <c r="C41" s="68">
        <v>1.7094907407407409E-2</v>
      </c>
    </row>
    <row r="42" spans="1:3">
      <c r="A42" s="69">
        <v>6.5999999999999988</v>
      </c>
      <c r="B42" s="4">
        <v>25</v>
      </c>
      <c r="C42" s="68">
        <v>1.7361111111111112E-2</v>
      </c>
    </row>
    <row r="43" spans="1:3">
      <c r="A43" s="69">
        <v>6.7</v>
      </c>
      <c r="B43" s="4">
        <v>25.22</v>
      </c>
      <c r="C43" s="68">
        <v>1.7615740740740741E-2</v>
      </c>
    </row>
    <row r="44" spans="1:3">
      <c r="A44" s="69">
        <v>6.8</v>
      </c>
      <c r="B44" s="4">
        <v>25.45</v>
      </c>
      <c r="C44" s="68">
        <v>1.7881944444444443E-2</v>
      </c>
    </row>
    <row r="45" spans="1:3">
      <c r="A45" s="69">
        <v>6.9</v>
      </c>
      <c r="B45" s="4">
        <v>26.07</v>
      </c>
      <c r="C45" s="68">
        <v>1.8136574074074072E-2</v>
      </c>
    </row>
    <row r="46" spans="1:3">
      <c r="A46" s="69">
        <v>6.9999999999999973</v>
      </c>
      <c r="B46" s="4">
        <v>26.3</v>
      </c>
      <c r="C46" s="68">
        <v>1.8402777777777778E-2</v>
      </c>
    </row>
    <row r="47" spans="1:3">
      <c r="A47" s="69">
        <v>7.099999999999997</v>
      </c>
      <c r="B47" s="4">
        <v>26.52</v>
      </c>
      <c r="C47" s="68">
        <v>1.8657407407407407E-2</v>
      </c>
    </row>
    <row r="48" spans="1:3">
      <c r="A48" s="69">
        <v>7.1999999999999966</v>
      </c>
      <c r="B48" s="4">
        <v>27.15</v>
      </c>
      <c r="C48" s="68">
        <v>1.892361111111111E-2</v>
      </c>
    </row>
    <row r="49" spans="1:3">
      <c r="A49" s="69">
        <v>7.3</v>
      </c>
      <c r="B49" s="4">
        <v>27.37</v>
      </c>
      <c r="C49" s="68">
        <v>1.9178240740740742E-2</v>
      </c>
    </row>
    <row r="50" spans="1:3">
      <c r="A50" s="69">
        <v>7.3999999999999959</v>
      </c>
      <c r="B50" s="4">
        <v>28</v>
      </c>
      <c r="C50" s="68">
        <v>1.9444444444444445E-2</v>
      </c>
    </row>
    <row r="51" spans="1:3">
      <c r="A51" s="69">
        <v>7.5</v>
      </c>
      <c r="B51" s="4">
        <v>28.22</v>
      </c>
      <c r="C51" s="68">
        <v>1.9699074074074074E-2</v>
      </c>
    </row>
    <row r="52" spans="1:3">
      <c r="A52" s="69">
        <v>7.6</v>
      </c>
      <c r="B52" s="4">
        <v>28.45</v>
      </c>
      <c r="C52" s="68">
        <v>1.996527777777778E-2</v>
      </c>
    </row>
    <row r="53" spans="1:3">
      <c r="A53" s="69">
        <v>7.7</v>
      </c>
      <c r="B53" s="4">
        <v>29</v>
      </c>
      <c r="C53" s="68">
        <v>2.013888888888889E-2</v>
      </c>
    </row>
    <row r="54" spans="1:3">
      <c r="A54" s="69">
        <v>7.8</v>
      </c>
      <c r="B54" s="4">
        <v>29.15</v>
      </c>
      <c r="C54" s="68">
        <v>2.0312500000000001E-2</v>
      </c>
    </row>
    <row r="55" spans="1:3">
      <c r="A55" s="69">
        <v>7.9</v>
      </c>
      <c r="B55" s="4">
        <v>29.3</v>
      </c>
      <c r="C55" s="68">
        <v>2.0486111111111111E-2</v>
      </c>
    </row>
    <row r="56" spans="1:3">
      <c r="A56" s="69">
        <v>8</v>
      </c>
      <c r="B56" s="71">
        <v>29.45</v>
      </c>
      <c r="C56" s="68">
        <v>2.0659722222222222E-2</v>
      </c>
    </row>
    <row r="57" spans="1:3">
      <c r="A57" s="72"/>
    </row>
    <row r="58" spans="1:3">
      <c r="A58" s="72"/>
    </row>
    <row r="66" spans="1:3">
      <c r="B66" s="1" t="s">
        <v>64</v>
      </c>
    </row>
    <row r="67" spans="1:3">
      <c r="A67" s="69" t="s">
        <v>79</v>
      </c>
      <c r="B67" s="70" t="s">
        <v>62</v>
      </c>
    </row>
    <row r="69" spans="1:3">
      <c r="A69" s="5">
        <v>3.4</v>
      </c>
      <c r="B69" s="1" t="s">
        <v>66</v>
      </c>
      <c r="C69" s="68">
        <v>2.1180555555555553E-3</v>
      </c>
    </row>
    <row r="70" spans="1:3">
      <c r="A70" s="73">
        <v>3.5</v>
      </c>
      <c r="B70" s="1" t="s">
        <v>67</v>
      </c>
      <c r="C70" s="68">
        <v>2.4305555555555556E-3</v>
      </c>
    </row>
    <row r="71" spans="1:3">
      <c r="A71" s="73">
        <v>4.5</v>
      </c>
      <c r="B71" s="1" t="s">
        <v>65</v>
      </c>
      <c r="C71" s="68">
        <v>4.9884259259259265E-3</v>
      </c>
    </row>
    <row r="72" spans="1:3">
      <c r="A72" s="5">
        <v>3.4</v>
      </c>
      <c r="B72" s="1" t="s">
        <v>66</v>
      </c>
      <c r="C72" s="68">
        <v>2.1180555555555553E-3</v>
      </c>
    </row>
    <row r="73" spans="1:3">
      <c r="A73" s="5">
        <v>3.4</v>
      </c>
      <c r="B73" s="1" t="s">
        <v>66</v>
      </c>
      <c r="C73" s="68">
        <v>2.1180555555555553E-3</v>
      </c>
    </row>
    <row r="74" spans="1:3">
      <c r="A74" s="73">
        <v>4.0999999999999996</v>
      </c>
      <c r="B74" s="1" t="s">
        <v>68</v>
      </c>
      <c r="C74" s="68">
        <v>4.0740740740740746E-3</v>
      </c>
    </row>
    <row r="75" spans="1:3">
      <c r="A75" s="73">
        <v>3.5</v>
      </c>
      <c r="B75" s="1" t="s">
        <v>67</v>
      </c>
      <c r="C75" s="68">
        <v>2.4305555555555556E-3</v>
      </c>
    </row>
    <row r="76" spans="1:3">
      <c r="A76" s="5">
        <v>3.4</v>
      </c>
      <c r="B76" s="1" t="s">
        <v>66</v>
      </c>
      <c r="C76" s="68">
        <v>2.1180555555555553E-3</v>
      </c>
    </row>
    <row r="77" spans="1:3">
      <c r="B77" s="4"/>
    </row>
  </sheetData>
  <phoneticPr fontId="9" type="noConversion"/>
  <pageMargins left="0.75" right="0.75" top="1" bottom="1" header="0.5" footer="0.5"/>
  <pageSetup paperSize="1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Samlet stilling 2015</vt:lpstr>
      <vt:lpstr>Sejladsresultater 2015</vt:lpstr>
      <vt:lpstr>Respit tabel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Laursen</dc:creator>
  <cp:lastModifiedBy>Henrik Effersøe</cp:lastModifiedBy>
  <cp:lastPrinted>2014-05-03T14:13:34Z</cp:lastPrinted>
  <dcterms:created xsi:type="dcterms:W3CDTF">2007-05-08T06:37:29Z</dcterms:created>
  <dcterms:modified xsi:type="dcterms:W3CDTF">2015-10-14T09:30:25Z</dcterms:modified>
</cp:coreProperties>
</file>